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queryTables/queryTable1.xml" ContentType="application/vnd.openxmlformats-officedocument.spreadsheetml.query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Paperwork\Computer Class Handouts\Excel\"/>
    </mc:Choice>
  </mc:AlternateContent>
  <bookViews>
    <workbookView xWindow="0" yWindow="0" windowWidth="28800" windowHeight="12435"/>
  </bookViews>
  <sheets>
    <sheet name="Introduction" sheetId="17" r:id="rId1"/>
    <sheet name="Vlookup False" sheetId="1" r:id="rId2"/>
    <sheet name="Vlookup False (2)" sheetId="4" r:id="rId3"/>
    <sheet name="Vlookup False (3)" sheetId="6" r:id="rId4"/>
    <sheet name="Vlookup True" sheetId="2" r:id="rId5"/>
    <sheet name="Pitfalls" sheetId="3" r:id="rId6"/>
    <sheet name="Districts" sheetId="9" r:id="rId7"/>
    <sheet name="Circuits" sheetId="10" r:id="rId8"/>
    <sheet name="Combined List" sheetId="11" r:id="rId9"/>
    <sheet name="Data Table for INDEX MATCH" sheetId="12" r:id="rId10"/>
    <sheet name="Simple VLOOKUP" sheetId="13" r:id="rId11"/>
    <sheet name="INDEXMATCH" sheetId="14" r:id="rId12"/>
    <sheet name="INDEXMATCH (2)" sheetId="15" r:id="rId13"/>
    <sheet name="INDEXMATCH (3)" sheetId="16" r:id="rId14"/>
  </sheets>
  <definedNames>
    <definedName name="circuit_list">Circuits!$A$2:$B$103</definedName>
    <definedName name="vlookup_hardware_inventory" localSheetId="5">Pitfalls!$A$33:$D$40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1" l="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2" i="9" l="1"/>
  <c r="C3" i="2"/>
  <c r="D3" i="2" s="1"/>
  <c r="C4" i="2"/>
  <c r="D4" i="2" s="1"/>
  <c r="C5" i="2"/>
  <c r="D5" i="2" s="1"/>
  <c r="C6" i="2"/>
  <c r="D6" i="2" s="1"/>
  <c r="C7" i="2"/>
  <c r="D7" i="2" s="1"/>
  <c r="C8" i="2"/>
  <c r="D8" i="2" s="1"/>
  <c r="C9" i="2"/>
  <c r="D9" i="2" s="1"/>
  <c r="C10" i="2"/>
  <c r="D10" i="2" s="1"/>
  <c r="C11" i="2"/>
  <c r="D11" i="2" s="1"/>
  <c r="C12" i="2"/>
  <c r="D12" i="2" s="1"/>
  <c r="C13" i="2"/>
  <c r="D13" i="2" s="1"/>
  <c r="C14" i="2"/>
  <c r="D14" i="2" s="1"/>
  <c r="C2" i="2"/>
  <c r="D2" i="2" s="1"/>
  <c r="F10" i="16"/>
  <c r="E19" i="3"/>
  <c r="E3" i="16" l="1"/>
  <c r="E4" i="16"/>
  <c r="E5" i="16"/>
  <c r="E6" i="16"/>
  <c r="E7" i="16"/>
  <c r="E8" i="16"/>
  <c r="E3" i="15"/>
  <c r="E4" i="15"/>
  <c r="E5" i="15"/>
  <c r="E6" i="15"/>
  <c r="E7" i="15"/>
  <c r="E8" i="15"/>
  <c r="E13" i="15"/>
  <c r="E14" i="15"/>
  <c r="E15" i="15"/>
  <c r="E3" i="14"/>
  <c r="E4" i="14"/>
  <c r="E5" i="14"/>
  <c r="E6" i="14"/>
  <c r="G15" i="14" s="1"/>
  <c r="E7" i="14"/>
  <c r="E8" i="14"/>
  <c r="E13" i="14"/>
  <c r="F13" i="14"/>
  <c r="G13" i="14"/>
  <c r="E14" i="14"/>
  <c r="F14" i="14"/>
  <c r="G14" i="14"/>
  <c r="E15" i="14"/>
  <c r="F15" i="14" s="1"/>
  <c r="E3" i="13"/>
  <c r="E4" i="13"/>
  <c r="E5" i="13"/>
  <c r="E6" i="13"/>
  <c r="E7" i="13"/>
  <c r="E8" i="13"/>
  <c r="E13" i="13"/>
  <c r="E14" i="13"/>
  <c r="E15" i="13"/>
  <c r="E3" i="12"/>
  <c r="E4" i="12"/>
  <c r="E5" i="12"/>
  <c r="E6" i="12"/>
  <c r="E7" i="12"/>
  <c r="E8" i="12"/>
  <c r="I33" i="3" l="1"/>
  <c r="B28" i="3"/>
  <c r="G3" i="1" l="1"/>
  <c r="G3" i="4"/>
  <c r="B19" i="3"/>
  <c r="I34" i="3" l="1"/>
  <c r="I35" i="3"/>
  <c r="I36" i="3"/>
  <c r="I37" i="3"/>
  <c r="I38" i="3"/>
  <c r="I39" i="3"/>
  <c r="I40" i="3"/>
  <c r="B9" i="3" l="1"/>
  <c r="G4" i="6" l="1"/>
  <c r="G3" i="6"/>
  <c r="G4" i="4" l="1"/>
  <c r="G4" i="1" l="1"/>
</calcChain>
</file>

<file path=xl/connections.xml><?xml version="1.0" encoding="utf-8"?>
<connections xmlns="http://schemas.openxmlformats.org/spreadsheetml/2006/main">
  <connection id="1" name="vlookup hardware inventory" type="6" refreshedVersion="5" deleted="1" background="1" saveData="1">
    <textPr codePage="437" sourceFile="U:\jbarton\Tutorials\vlookup hardware inventory.txt" delimited="0">
      <textFields count="4">
        <textField/>
        <textField position="12"/>
        <textField position="32"/>
        <textField position="37"/>
      </textFields>
    </textPr>
  </connection>
</connections>
</file>

<file path=xl/sharedStrings.xml><?xml version="1.0" encoding="utf-8"?>
<sst xmlns="http://schemas.openxmlformats.org/spreadsheetml/2006/main" count="858" uniqueCount="251">
  <si>
    <t>Item_num</t>
  </si>
  <si>
    <t>Description</t>
  </si>
  <si>
    <t>Price</t>
  </si>
  <si>
    <t>Dishwasher - Stainless</t>
  </si>
  <si>
    <t>Dishwasher - White</t>
  </si>
  <si>
    <t>Gas range, 5 burner - Stainless</t>
  </si>
  <si>
    <t>Gas range, 5 burner - White</t>
  </si>
  <si>
    <t>Electric range, 5 burner - Stainless</t>
  </si>
  <si>
    <t>Front loading washer - Stainless</t>
  </si>
  <si>
    <t>Front loading washer - White</t>
  </si>
  <si>
    <t>Gas dryer - Stainless</t>
  </si>
  <si>
    <t>Gas dryer - White</t>
  </si>
  <si>
    <t>Electric dryer - Stainless</t>
  </si>
  <si>
    <t>Electric dryer - White</t>
  </si>
  <si>
    <t>Item Num:</t>
  </si>
  <si>
    <t>Description:</t>
  </si>
  <si>
    <t>Price:</t>
  </si>
  <si>
    <t>101-ABC</t>
  </si>
  <si>
    <t>Acme hammer</t>
  </si>
  <si>
    <t>102-ABC</t>
  </si>
  <si>
    <t>Acme shovel</t>
  </si>
  <si>
    <t>103-ABC</t>
  </si>
  <si>
    <t>Acme drill</t>
  </si>
  <si>
    <t>201-BCD</t>
  </si>
  <si>
    <t>Beta nails</t>
  </si>
  <si>
    <t>202-BCD</t>
  </si>
  <si>
    <t>Beta bolts</t>
  </si>
  <si>
    <t>203-BCD</t>
  </si>
  <si>
    <t>Beta staples</t>
  </si>
  <si>
    <t>301-CDE</t>
  </si>
  <si>
    <t>Cannon sawhorses</t>
  </si>
  <si>
    <t>302-CDE</t>
  </si>
  <si>
    <t>Cannon axe</t>
  </si>
  <si>
    <t xml:space="preserve">101-ABC     </t>
  </si>
  <si>
    <t xml:space="preserve">102-ABC     </t>
  </si>
  <si>
    <t xml:space="preserve">103-ABC     </t>
  </si>
  <si>
    <t xml:space="preserve">202-BCD     </t>
  </si>
  <si>
    <t xml:space="preserve">203-BCD     </t>
  </si>
  <si>
    <t xml:space="preserve">301-CDE     </t>
  </si>
  <si>
    <t xml:space="preserve">302-CDE     </t>
  </si>
  <si>
    <t>Product_ID</t>
  </si>
  <si>
    <t>Product_Name</t>
  </si>
  <si>
    <t>Product_Cost</t>
  </si>
  <si>
    <t>Product_Qty_Onhand</t>
  </si>
  <si>
    <t>ID</t>
  </si>
  <si>
    <t>Cost</t>
  </si>
  <si>
    <t>red</t>
  </si>
  <si>
    <t>blue</t>
  </si>
  <si>
    <t>green</t>
  </si>
  <si>
    <t>yellow</t>
  </si>
  <si>
    <t>purple</t>
  </si>
  <si>
    <t>number:</t>
  </si>
  <si>
    <t>color:</t>
  </si>
  <si>
    <t>False = Exact match</t>
  </si>
  <si>
    <t>True = Approximate match</t>
  </si>
  <si>
    <t>1</t>
  </si>
  <si>
    <t>2</t>
  </si>
  <si>
    <t>3</t>
  </si>
  <si>
    <t>4</t>
  </si>
  <si>
    <t>5</t>
  </si>
  <si>
    <t>County</t>
  </si>
  <si>
    <t>Judicial District</t>
  </si>
  <si>
    <t>Judicial Circuit</t>
  </si>
  <si>
    <t>Adams</t>
  </si>
  <si>
    <t>Fourth</t>
  </si>
  <si>
    <t>Alexander</t>
  </si>
  <si>
    <t>Fifth</t>
  </si>
  <si>
    <t>Bond</t>
  </si>
  <si>
    <t>Boone</t>
  </si>
  <si>
    <t>Second</t>
  </si>
  <si>
    <t>Brown</t>
  </si>
  <si>
    <t>Bureau</t>
  </si>
  <si>
    <t>Third</t>
  </si>
  <si>
    <t>Calhoun</t>
  </si>
  <si>
    <t>Carroll</t>
  </si>
  <si>
    <t>Cass</t>
  </si>
  <si>
    <t>Champaign</t>
  </si>
  <si>
    <t>Christian</t>
  </si>
  <si>
    <t>Clark</t>
  </si>
  <si>
    <t>Clay</t>
  </si>
  <si>
    <t>Clinton</t>
  </si>
  <si>
    <t>Coles</t>
  </si>
  <si>
    <t>Cook</t>
  </si>
  <si>
    <t>Crawford</t>
  </si>
  <si>
    <t>Cumberland</t>
  </si>
  <si>
    <t>DeKalb</t>
  </si>
  <si>
    <t>De Witt</t>
  </si>
  <si>
    <t>Douglas</t>
  </si>
  <si>
    <t>DuPage</t>
  </si>
  <si>
    <t>Edgar</t>
  </si>
  <si>
    <t>Edwards</t>
  </si>
  <si>
    <t>Effingham</t>
  </si>
  <si>
    <t>Fayette</t>
  </si>
  <si>
    <t>Ford</t>
  </si>
  <si>
    <t>Franklin</t>
  </si>
  <si>
    <t>Fulton</t>
  </si>
  <si>
    <t>Gallatin</t>
  </si>
  <si>
    <t>Greene</t>
  </si>
  <si>
    <t>Grundy</t>
  </si>
  <si>
    <t>Hamilton</t>
  </si>
  <si>
    <t>Hancock</t>
  </si>
  <si>
    <t>Hardin</t>
  </si>
  <si>
    <t>Henderson</t>
  </si>
  <si>
    <t>Henry</t>
  </si>
  <si>
    <t>Iroquois</t>
  </si>
  <si>
    <t>Jackson</t>
  </si>
  <si>
    <t>Jasper</t>
  </si>
  <si>
    <t>Jefferson</t>
  </si>
  <si>
    <t>Jersey</t>
  </si>
  <si>
    <t>Jo Daviess</t>
  </si>
  <si>
    <t>Johnson</t>
  </si>
  <si>
    <t>Kane</t>
  </si>
  <si>
    <t>Kankakee</t>
  </si>
  <si>
    <t>Kendall</t>
  </si>
  <si>
    <t>Knox</t>
  </si>
  <si>
    <t>Lake</t>
  </si>
  <si>
    <t>La Salle</t>
  </si>
  <si>
    <t>Lawrence</t>
  </si>
  <si>
    <t>Lee</t>
  </si>
  <si>
    <t>Livingston</t>
  </si>
  <si>
    <t>Logan</t>
  </si>
  <si>
    <t>McDonough</t>
  </si>
  <si>
    <t>McHenry</t>
  </si>
  <si>
    <t>McLean</t>
  </si>
  <si>
    <t>Macon</t>
  </si>
  <si>
    <t>Macoupin</t>
  </si>
  <si>
    <t>Madison</t>
  </si>
  <si>
    <t>Marion</t>
  </si>
  <si>
    <t>Marshall</t>
  </si>
  <si>
    <t>Mason</t>
  </si>
  <si>
    <t>Massac</t>
  </si>
  <si>
    <t>Menard</t>
  </si>
  <si>
    <t>Mercer</t>
  </si>
  <si>
    <t>Monroe</t>
  </si>
  <si>
    <t>Montgomery</t>
  </si>
  <si>
    <t>Morgan</t>
  </si>
  <si>
    <t>Moultrie</t>
  </si>
  <si>
    <t>Ogle</t>
  </si>
  <si>
    <t>Peoria</t>
  </si>
  <si>
    <t>Perry</t>
  </si>
  <si>
    <t>Piatt</t>
  </si>
  <si>
    <t>Pike</t>
  </si>
  <si>
    <t>Pope</t>
  </si>
  <si>
    <t>Pulaski</t>
  </si>
  <si>
    <t>Putnam</t>
  </si>
  <si>
    <t>Randolph</t>
  </si>
  <si>
    <t>Richland</t>
  </si>
  <si>
    <t>Rock Island</t>
  </si>
  <si>
    <t>St Clair</t>
  </si>
  <si>
    <t>Saline</t>
  </si>
  <si>
    <t>Sangamon</t>
  </si>
  <si>
    <t>Schuyler</t>
  </si>
  <si>
    <t>Scott</t>
  </si>
  <si>
    <t>Shelby</t>
  </si>
  <si>
    <t>Stark</t>
  </si>
  <si>
    <t>Stephenson</t>
  </si>
  <si>
    <t>Tazewell</t>
  </si>
  <si>
    <t>Union</t>
  </si>
  <si>
    <t>Vermilion</t>
  </si>
  <si>
    <t>Wabash</t>
  </si>
  <si>
    <t>Warren</t>
  </si>
  <si>
    <t>Washington</t>
  </si>
  <si>
    <t>Wayne</t>
  </si>
  <si>
    <t>White</t>
  </si>
  <si>
    <t>Whiteside</t>
  </si>
  <si>
    <t>Will</t>
  </si>
  <si>
    <t>Williamson</t>
  </si>
  <si>
    <t>Winnebago</t>
  </si>
  <si>
    <t>Woodford</t>
  </si>
  <si>
    <t>Eighteenth</t>
  </si>
  <si>
    <t>Eighth</t>
  </si>
  <si>
    <t>Eleventh</t>
  </si>
  <si>
    <t>Fifteenth</t>
  </si>
  <si>
    <t>First</t>
  </si>
  <si>
    <t>Fourteenth</t>
  </si>
  <si>
    <t>Ninteenth</t>
  </si>
  <si>
    <t>Ninth</t>
  </si>
  <si>
    <t>Seventeenth</t>
  </si>
  <si>
    <t>Seventh</t>
  </si>
  <si>
    <t>Sixteenth</t>
  </si>
  <si>
    <t>Sixth</t>
  </si>
  <si>
    <t>Tenth</t>
  </si>
  <si>
    <t>Thirteenth</t>
  </si>
  <si>
    <t>Twelfth</t>
  </si>
  <si>
    <t>Twentieth</t>
  </si>
  <si>
    <t>Twenty-First</t>
  </si>
  <si>
    <t>Twenty-Second</t>
  </si>
  <si>
    <t>Twenty-Third</t>
  </si>
  <si>
    <t>Name</t>
  </si>
  <si>
    <t>Sales</t>
  </si>
  <si>
    <t>Comm %</t>
  </si>
  <si>
    <t>Commission</t>
  </si>
  <si>
    <t>Smith</t>
  </si>
  <si>
    <t>Jones</t>
  </si>
  <si>
    <t>Lopez</t>
  </si>
  <si>
    <t>Patel</t>
  </si>
  <si>
    <t>Chen</t>
  </si>
  <si>
    <t>Martins</t>
  </si>
  <si>
    <t>Gallagher</t>
  </si>
  <si>
    <t>Osorio</t>
  </si>
  <si>
    <t>Bhatt</t>
  </si>
  <si>
    <t>Smirnov</t>
  </si>
  <si>
    <t>Kraskowski</t>
  </si>
  <si>
    <t>Jenkins</t>
  </si>
  <si>
    <t>Browning</t>
  </si>
  <si>
    <t>Sls_threshold</t>
  </si>
  <si>
    <t>Pacific</t>
  </si>
  <si>
    <t>Southwest</t>
  </si>
  <si>
    <t>Midwest</t>
  </si>
  <si>
    <t>Southeast</t>
  </si>
  <si>
    <t>Mid-Atlantic</t>
  </si>
  <si>
    <t>Northeast</t>
  </si>
  <si>
    <t>Cash Flow</t>
  </si>
  <si>
    <t>Expenses</t>
  </si>
  <si>
    <t>Income</t>
  </si>
  <si>
    <t>Region</t>
  </si>
  <si>
    <t>VLOOKUP</t>
  </si>
  <si>
    <t>Region:</t>
  </si>
  <si>
    <t>INDEX/MATCH</t>
  </si>
  <si>
    <t>INDEX</t>
  </si>
  <si>
    <t>MATCH</t>
  </si>
  <si>
    <t>Amount:</t>
  </si>
  <si>
    <t>Category:</t>
  </si>
  <si>
    <t>VLOOKUP worksheets</t>
  </si>
  <si>
    <t>INDEX/MATCH worksheets</t>
  </si>
  <si>
    <t>Vlookup False</t>
  </si>
  <si>
    <t>Vlookup False (2)</t>
  </si>
  <si>
    <t>Vlookup False (3)</t>
  </si>
  <si>
    <t>Vlookup True</t>
  </si>
  <si>
    <t>Pitfalls</t>
  </si>
  <si>
    <t>Districts</t>
  </si>
  <si>
    <t>Circuits</t>
  </si>
  <si>
    <t>Combined List</t>
  </si>
  <si>
    <t>Data Table for INDEX MATCH</t>
  </si>
  <si>
    <t>Simple VLOOKUP</t>
  </si>
  <si>
    <t>INDEXMATCH</t>
  </si>
  <si>
    <t>INDEXMATCH (2)</t>
  </si>
  <si>
    <t>INDEXMATCH (3)</t>
  </si>
  <si>
    <t>Exact match</t>
  </si>
  <si>
    <t>Error handling for #N/A</t>
  </si>
  <si>
    <t>Checking for blank and error handling</t>
  </si>
  <si>
    <t>Approximate match</t>
  </si>
  <si>
    <t>Some problems to be aware of</t>
  </si>
  <si>
    <t>Combining two data ranges</t>
  </si>
  <si>
    <t>To be added to the range on "Districts"</t>
  </si>
  <si>
    <t>The resulting list</t>
  </si>
  <si>
    <t>Just the facts…</t>
  </si>
  <si>
    <t>Using VLOOKUP to retrieve data</t>
  </si>
  <si>
    <t>Using INDEX, MATCH, and putting them together: INDEXMATCH</t>
  </si>
  <si>
    <r>
      <t xml:space="preserve">Lookup the region using MATCH in this </t>
    </r>
    <r>
      <rPr>
        <b/>
        <sz val="11"/>
        <color theme="1"/>
        <rFont val="Calibri"/>
        <family val="2"/>
        <scheme val="minor"/>
      </rPr>
      <t>Column</t>
    </r>
  </si>
  <si>
    <r>
      <t xml:space="preserve">Lookup the category using MATCH in this </t>
    </r>
    <r>
      <rPr>
        <b/>
        <sz val="11"/>
        <color theme="1"/>
        <rFont val="Calibri"/>
        <family val="2"/>
        <scheme val="minor"/>
      </rPr>
      <t>Row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</si>
</sst>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_(&quot;$&quot;* #,##0_);_(&quot;$&quot;* \(#,##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39997558519241921"/>
        <bgColor indexed="64"/>
      </patternFill>
    </fill>
  </fills>
  <borders count="9">
    <border>
      <left/>
      <right/>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25">
    <xf numFmtId="0" fontId="0" fillId="0" borderId="0" xfId="0"/>
    <xf numFmtId="44" fontId="0" fillId="0" borderId="0" xfId="1" applyFont="1"/>
    <xf numFmtId="0" fontId="2" fillId="0" borderId="0" xfId="0" applyFont="1"/>
    <xf numFmtId="0" fontId="2" fillId="0" borderId="0" xfId="0" applyFont="1" applyAlignment="1">
      <alignment horizontal="right"/>
    </xf>
    <xf numFmtId="9" fontId="0" fillId="0" borderId="0" xfId="2" applyFont="1"/>
    <xf numFmtId="49" fontId="0" fillId="0" borderId="0" xfId="0" applyNumberFormat="1" applyAlignment="1">
      <alignment horizontal="right"/>
    </xf>
    <xf numFmtId="0" fontId="0" fillId="0" borderId="0" xfId="1" applyNumberFormat="1" applyFont="1"/>
    <xf numFmtId="164" fontId="0" fillId="0" borderId="0" xfId="1" applyNumberFormat="1" applyFont="1"/>
    <xf numFmtId="0" fontId="0" fillId="2" borderId="0" xfId="0" applyFill="1"/>
    <xf numFmtId="165" fontId="0" fillId="0" borderId="0" xfId="1" applyNumberFormat="1" applyFont="1"/>
    <xf numFmtId="44" fontId="0" fillId="0" borderId="0" xfId="0" applyNumberFormat="1"/>
    <xf numFmtId="44" fontId="0" fillId="3" borderId="0" xfId="1" applyFont="1" applyFill="1"/>
    <xf numFmtId="0" fontId="0" fillId="4" borderId="0" xfId="0" applyFill="1"/>
    <xf numFmtId="0" fontId="3" fillId="0" borderId="0" xfId="0" applyFont="1"/>
    <xf numFmtId="0" fontId="4" fillId="0" borderId="0" xfId="3"/>
    <xf numFmtId="44" fontId="0" fillId="0" borderId="0" xfId="1" applyFont="1" applyBorder="1"/>
    <xf numFmtId="0" fontId="0" fillId="0" borderId="1" xfId="0" applyBorder="1"/>
    <xf numFmtId="44" fontId="0" fillId="0" borderId="2" xfId="1" applyFont="1" applyBorder="1"/>
    <xf numFmtId="44" fontId="0" fillId="0" borderId="3" xfId="1" applyFont="1" applyBorder="1"/>
    <xf numFmtId="0" fontId="0" fillId="0" borderId="4" xfId="0" applyBorder="1"/>
    <xf numFmtId="44" fontId="0" fillId="0" borderId="5" xfId="1" applyFont="1" applyBorder="1"/>
    <xf numFmtId="0" fontId="0" fillId="0" borderId="6" xfId="0" applyBorder="1"/>
    <xf numFmtId="44" fontId="0" fillId="0" borderId="7" xfId="1" applyFont="1" applyBorder="1"/>
    <xf numFmtId="44" fontId="0" fillId="0" borderId="8" xfId="1" applyFont="1" applyBorder="1"/>
    <xf numFmtId="0" fontId="0" fillId="5" borderId="0" xfId="0" applyFill="1"/>
  </cellXfs>
  <cellStyles count="4">
    <cellStyle name="Currency" xfId="1" builtinId="4"/>
    <cellStyle name="Hyperlink" xfId="3" builtinId="8"/>
    <cellStyle name="Normal" xfId="0" builtinId="0"/>
    <cellStyle name="Percent" xfId="2" builtinId="5"/>
  </cellStyles>
  <dxfs count="2">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hyperlink" Target="#'Simple VLOOKUP'!A1"/></Relationships>
</file>

<file path=xl/drawings/_rels/drawing11.xml.rels><?xml version="1.0" encoding="UTF-8" standalone="yes"?>
<Relationships xmlns="http://schemas.openxmlformats.org/package/2006/relationships"><Relationship Id="rId1" Type="http://schemas.openxmlformats.org/officeDocument/2006/relationships/hyperlink" Target="#INDEXMATCH!A1"/></Relationships>
</file>

<file path=xl/drawings/_rels/drawing12.xml.rels><?xml version="1.0" encoding="UTF-8" standalone="yes"?>
<Relationships xmlns="http://schemas.openxmlformats.org/package/2006/relationships"><Relationship Id="rId1" Type="http://schemas.openxmlformats.org/officeDocument/2006/relationships/hyperlink" Target="#'INDEXMATCH (2)'!A1"/></Relationships>
</file>

<file path=xl/drawings/_rels/drawing13.xml.rels><?xml version="1.0" encoding="UTF-8" standalone="yes"?>
<Relationships xmlns="http://schemas.openxmlformats.org/package/2006/relationships"><Relationship Id="rId1" Type="http://schemas.openxmlformats.org/officeDocument/2006/relationships/hyperlink" Target="#'INDEXMATCH (3)'!A1"/></Relationships>
</file>

<file path=xl/drawings/_rels/drawing2.xml.rels><?xml version="1.0" encoding="UTF-8" standalone="yes"?>
<Relationships xmlns="http://schemas.openxmlformats.org/package/2006/relationships"><Relationship Id="rId1" Type="http://schemas.openxmlformats.org/officeDocument/2006/relationships/hyperlink" Target="#'Vlookup False (2)'!A1"/></Relationships>
</file>

<file path=xl/drawings/_rels/drawing3.xml.rels><?xml version="1.0" encoding="UTF-8" standalone="yes"?>
<Relationships xmlns="http://schemas.openxmlformats.org/package/2006/relationships"><Relationship Id="rId1" Type="http://schemas.openxmlformats.org/officeDocument/2006/relationships/hyperlink" Target="#'Vlookup False (3)'!A1"/></Relationships>
</file>

<file path=xl/drawings/_rels/drawing4.xml.rels><?xml version="1.0" encoding="UTF-8" standalone="yes"?>
<Relationships xmlns="http://schemas.openxmlformats.org/package/2006/relationships"><Relationship Id="rId1" Type="http://schemas.openxmlformats.org/officeDocument/2006/relationships/hyperlink" Target="#'Vlookup True'!A1"/></Relationships>
</file>

<file path=xl/drawings/_rels/drawing5.xml.rels><?xml version="1.0" encoding="UTF-8" standalone="yes"?>
<Relationships xmlns="http://schemas.openxmlformats.org/package/2006/relationships"><Relationship Id="rId1" Type="http://schemas.openxmlformats.org/officeDocument/2006/relationships/hyperlink" Target="#Pitfalls!A1"/></Relationships>
</file>

<file path=xl/drawings/_rels/drawing6.xml.rels><?xml version="1.0" encoding="UTF-8" standalone="yes"?>
<Relationships xmlns="http://schemas.openxmlformats.org/package/2006/relationships"><Relationship Id="rId1" Type="http://schemas.openxmlformats.org/officeDocument/2006/relationships/hyperlink" Target="#Districts!A1"/></Relationships>
</file>

<file path=xl/drawings/_rels/drawing7.xml.rels><?xml version="1.0" encoding="UTF-8" standalone="yes"?>
<Relationships xmlns="http://schemas.openxmlformats.org/package/2006/relationships"><Relationship Id="rId2" Type="http://schemas.openxmlformats.org/officeDocument/2006/relationships/hyperlink" Target="#'Combined List'!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hyperlink" Target="#'Data Table for INDEX MATCH'!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219075</xdr:colOff>
      <xdr:row>0</xdr:row>
      <xdr:rowOff>180975</xdr:rowOff>
    </xdr:from>
    <xdr:to>
      <xdr:col>5</xdr:col>
      <xdr:colOff>1962150</xdr:colOff>
      <xdr:row>21</xdr:row>
      <xdr:rowOff>0</xdr:rowOff>
    </xdr:to>
    <xdr:sp macro="" textlink="">
      <xdr:nvSpPr>
        <xdr:cNvPr id="2" name="TextBox 1"/>
        <xdr:cNvSpPr txBox="1"/>
      </xdr:nvSpPr>
      <xdr:spPr>
        <a:xfrm>
          <a:off x="219075" y="180975"/>
          <a:ext cx="8201025" cy="3819525"/>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t>Lookup</a:t>
          </a:r>
          <a:r>
            <a:rPr lang="en-US" sz="1800" b="1" baseline="0"/>
            <a:t> functions in EXCEL.</a:t>
          </a:r>
          <a:endParaRPr lang="en-US" sz="1800" b="1"/>
        </a:p>
        <a:p>
          <a:endParaRPr lang="en-US" sz="1100"/>
        </a:p>
        <a:p>
          <a:r>
            <a:rPr lang="en-US" sz="1100"/>
            <a:t>One of the most desirable tasks</a:t>
          </a:r>
          <a:r>
            <a:rPr lang="en-US" sz="1100" baseline="0"/>
            <a:t> to perform</a:t>
          </a:r>
          <a:r>
            <a:rPr lang="en-US" sz="1100"/>
            <a:t> in Excel is to lookup values in a list.</a:t>
          </a:r>
        </a:p>
        <a:p>
          <a:endParaRPr lang="en-US" sz="1100"/>
        </a:p>
        <a:p>
          <a:r>
            <a:rPr lang="en-US" sz="1100"/>
            <a:t>The</a:t>
          </a:r>
          <a:r>
            <a:rPr lang="en-US" sz="1100" baseline="0"/>
            <a:t> tried and true method of doing this has long been to use the VLOOKUP function. This allows us to search for a key value in the leftmost (or "first") column of a range of data and return a value from a cell in another column in that same row. There is also the function HLOOKUP, which allows  us to lookup values by column instead of by row. We won't cover HLOOKUP here, although it has its uses. It is similar to VLOOKUP "turned 90 degrees on its side" although that explanation is a little simplistic, and not entirely accurate.</a:t>
          </a:r>
        </a:p>
        <a:p>
          <a:endParaRPr lang="en-US" sz="1100" baseline="0"/>
        </a:p>
        <a:p>
          <a:r>
            <a:rPr lang="en-US" sz="1100" baseline="0"/>
            <a:t>The frequently touted alternative to VLOOKUP is a combination of two separate functions; INDEX and MATCH. This process is usually called INDEX/MATCH. There are a number of advantages to using this approach: our lookup key does not have to be in the first column; we can perform the process on both rows and columns; and inserting or removing rows or columns is much more forgiving.</a:t>
          </a:r>
        </a:p>
        <a:p>
          <a:endParaRPr lang="en-US" sz="1100" baseline="0"/>
        </a:p>
        <a:p>
          <a:r>
            <a:rPr lang="en-US" sz="1100" baseline="0"/>
            <a:t>Note that it's often stated that there is a performance advantage gained but that requires a little explanation. VLOOKUP does have to look through all the rows of a range, searching for a match, but so does the MATCH function. INDEX is very efficient, but embedding MATCH into the lookup does slow it down. You can peform one MATCH and use it as an argument in multiple INDEX functions, which is a timesaver over doing multiple VLOOKUPs.</a:t>
          </a:r>
        </a:p>
        <a:p>
          <a:endParaRPr lang="en-US" sz="1100" baseline="0"/>
        </a:p>
        <a:p>
          <a:r>
            <a:rPr lang="en-US" sz="1100" baseline="0"/>
            <a:t>There are sophisticated techniques for working with both processes that are beyond the scope of this lesson. In the following worksheets, we will dig deeper into both VLOOKUP and INDEX/MATCH, explaining the basics and perhaps a little bit more. </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447675</xdr:colOff>
      <xdr:row>1</xdr:row>
      <xdr:rowOff>104775</xdr:rowOff>
    </xdr:from>
    <xdr:to>
      <xdr:col>16</xdr:col>
      <xdr:colOff>485775</xdr:colOff>
      <xdr:row>12</xdr:row>
      <xdr:rowOff>161925</xdr:rowOff>
    </xdr:to>
    <xdr:sp macro="" textlink="">
      <xdr:nvSpPr>
        <xdr:cNvPr id="2" name="TextBox 1"/>
        <xdr:cNvSpPr txBox="1"/>
      </xdr:nvSpPr>
      <xdr:spPr>
        <a:xfrm>
          <a:off x="4714875" y="295275"/>
          <a:ext cx="5524500" cy="2152650"/>
        </a:xfrm>
        <a:prstGeom prst="rect">
          <a:avLst/>
        </a:prstGeom>
        <a:solidFill>
          <a:sysClr val="window" lastClr="FFFFFF"/>
        </a:solidFill>
        <a:ln w="2857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Text" lastClr="000000"/>
              </a:solidFill>
              <a:effectLst/>
              <a:uLnTx/>
              <a:uFillTx/>
              <a:latin typeface="Calibri" panose="020F0502020204030204"/>
              <a:ea typeface="+mn-ea"/>
              <a:cs typeface="+mn-cs"/>
            </a:rPr>
            <a:t>Here we have a simple data table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It's a matrix consisting of rows that represent regions of the country and columns that show Income, Expenses, and Cash Flow for those regions.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On the next sheet, Simple VLOOKUP, we will use that old standby function to retrieve those values for the requested region.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On the following sheets, we will learn how to use two functions, entitled INDEX and MATCH to achieve the same goal. We'll look at some of the benefits to the INDEX/MATCH approach and learn why it's increasingly preferred, by Excel experts, as a means of doing lookups.</a:t>
          </a:r>
        </a:p>
      </xdr:txBody>
    </xdr:sp>
    <xdr:clientData/>
  </xdr:twoCellAnchor>
  <xdr:twoCellAnchor>
    <xdr:from>
      <xdr:col>7</xdr:col>
      <xdr:colOff>447675</xdr:colOff>
      <xdr:row>13</xdr:row>
      <xdr:rowOff>180975</xdr:rowOff>
    </xdr:from>
    <xdr:to>
      <xdr:col>11</xdr:col>
      <xdr:colOff>219075</xdr:colOff>
      <xdr:row>16</xdr:row>
      <xdr:rowOff>123825</xdr:rowOff>
    </xdr:to>
    <xdr:sp macro="" textlink="">
      <xdr:nvSpPr>
        <xdr:cNvPr id="3" name="Right Arrow 2">
          <a:hlinkClick xmlns:r="http://schemas.openxmlformats.org/officeDocument/2006/relationships" r:id="rId1"/>
        </xdr:cNvPr>
        <xdr:cNvSpPr/>
      </xdr:nvSpPr>
      <xdr:spPr>
        <a:xfrm>
          <a:off x="5934075" y="2657475"/>
          <a:ext cx="2209800" cy="514350"/>
        </a:xfrm>
        <a:prstGeom prst="rightArrow">
          <a:avLst/>
        </a:prstGeom>
        <a:solidFill>
          <a:schemeClr val="accent6">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100" b="1"/>
            <a:t>Continue</a:t>
          </a:r>
          <a:r>
            <a:rPr lang="en-US" sz="1100" b="1" baseline="0"/>
            <a:t> to Simple VLOOKUP</a:t>
          </a:r>
          <a:endParaRPr lang="en-US" sz="11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485775</xdr:colOff>
      <xdr:row>0</xdr:row>
      <xdr:rowOff>152400</xdr:rowOff>
    </xdr:from>
    <xdr:to>
      <xdr:col>20</xdr:col>
      <xdr:colOff>133350</xdr:colOff>
      <xdr:row>10</xdr:row>
      <xdr:rowOff>19050</xdr:rowOff>
    </xdr:to>
    <xdr:sp macro="" textlink="">
      <xdr:nvSpPr>
        <xdr:cNvPr id="2" name="TextBox 1"/>
        <xdr:cNvSpPr txBox="1"/>
      </xdr:nvSpPr>
      <xdr:spPr>
        <a:xfrm>
          <a:off x="4752975" y="152400"/>
          <a:ext cx="7572375" cy="1771650"/>
        </a:xfrm>
        <a:prstGeom prst="rect">
          <a:avLst/>
        </a:prstGeom>
        <a:solidFill>
          <a:sysClr val="window" lastClr="FFFFFF"/>
        </a:solidFill>
        <a:ln w="2857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Text" lastClr="000000"/>
              </a:solidFill>
              <a:effectLst/>
              <a:uLnTx/>
              <a:uFillTx/>
              <a:latin typeface="Calibri" panose="020F0502020204030204"/>
              <a:ea typeface="+mn-ea"/>
              <a:cs typeface="+mn-cs"/>
            </a:rPr>
            <a:t>Here's an example using trusty old VLOOKUP</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Text" lastClr="000000"/>
              </a:solidFill>
              <a:effectLst/>
              <a:uLnTx/>
              <a:uFillTx/>
              <a:latin typeface="+mn-lt"/>
              <a:ea typeface="+mn-ea"/>
              <a:cs typeface="+mn-cs"/>
            </a:rPr>
            <a:t>=VLOOKUP($B$10,$B$3:$E$8,2,FALSE)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We search for the Region (found in B10) in the leftmost column of our table and return the matching value from column 2, 3, or 4. We are specifying FALSE so we get an exact match on the region.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On the next sheet, INDEXMATCH, we will find the values using the two functions INDEX and MATCH.</a:t>
          </a:r>
        </a:p>
      </xdr:txBody>
    </xdr:sp>
    <xdr:clientData/>
  </xdr:twoCellAnchor>
  <xdr:twoCellAnchor>
    <xdr:from>
      <xdr:col>5</xdr:col>
      <xdr:colOff>38100</xdr:colOff>
      <xdr:row>0</xdr:row>
      <xdr:rowOff>142876</xdr:rowOff>
    </xdr:from>
    <xdr:to>
      <xdr:col>6</xdr:col>
      <xdr:colOff>666750</xdr:colOff>
      <xdr:row>2</xdr:row>
      <xdr:rowOff>19051</xdr:rowOff>
    </xdr:to>
    <xdr:sp macro="" textlink="">
      <xdr:nvSpPr>
        <xdr:cNvPr id="3" name="Rectangular Callout 2"/>
        <xdr:cNvSpPr/>
      </xdr:nvSpPr>
      <xdr:spPr>
        <a:xfrm>
          <a:off x="4438650" y="142876"/>
          <a:ext cx="1581150" cy="266700"/>
        </a:xfrm>
        <a:prstGeom prst="wedgeRectCallout">
          <a:avLst>
            <a:gd name="adj1" fmla="val -49068"/>
            <a:gd name="adj2" fmla="val 140878"/>
          </a:avLst>
        </a:prstGeom>
        <a:ln w="285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This</a:t>
          </a:r>
          <a:r>
            <a:rPr lang="en-US" sz="1100" baseline="0"/>
            <a:t> is the lookup range</a:t>
          </a:r>
          <a:endParaRPr lang="en-US" sz="1100"/>
        </a:p>
      </xdr:txBody>
    </xdr:sp>
    <xdr:clientData/>
  </xdr:twoCellAnchor>
  <xdr:twoCellAnchor>
    <xdr:from>
      <xdr:col>7</xdr:col>
      <xdr:colOff>485775</xdr:colOff>
      <xdr:row>11</xdr:row>
      <xdr:rowOff>47625</xdr:rowOff>
    </xdr:from>
    <xdr:to>
      <xdr:col>11</xdr:col>
      <xdr:colOff>257175</xdr:colOff>
      <xdr:row>13</xdr:row>
      <xdr:rowOff>180975</xdr:rowOff>
    </xdr:to>
    <xdr:sp macro="" textlink="">
      <xdr:nvSpPr>
        <xdr:cNvPr id="4" name="Right Arrow 3">
          <a:hlinkClick xmlns:r="http://schemas.openxmlformats.org/officeDocument/2006/relationships" r:id="rId1"/>
        </xdr:cNvPr>
        <xdr:cNvSpPr/>
      </xdr:nvSpPr>
      <xdr:spPr>
        <a:xfrm>
          <a:off x="6791325" y="2162175"/>
          <a:ext cx="2209800" cy="514350"/>
        </a:xfrm>
        <a:prstGeom prst="rightArrow">
          <a:avLst/>
        </a:prstGeom>
        <a:solidFill>
          <a:schemeClr val="accent6">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100" b="1"/>
            <a:t>Continue</a:t>
          </a:r>
          <a:r>
            <a:rPr lang="en-US" sz="1100" b="1" baseline="0"/>
            <a:t> to INDEXMATCH</a:t>
          </a:r>
          <a:endParaRPr lang="en-US" sz="11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438150</xdr:colOff>
      <xdr:row>33</xdr:row>
      <xdr:rowOff>161925</xdr:rowOff>
    </xdr:from>
    <xdr:to>
      <xdr:col>19</xdr:col>
      <xdr:colOff>342900</xdr:colOff>
      <xdr:row>41</xdr:row>
      <xdr:rowOff>38100</xdr:rowOff>
    </xdr:to>
    <xdr:sp macro="" textlink="">
      <xdr:nvSpPr>
        <xdr:cNvPr id="2" name="Rounded Rectangle 1"/>
        <xdr:cNvSpPr/>
      </xdr:nvSpPr>
      <xdr:spPr>
        <a:xfrm>
          <a:off x="6534150" y="6448425"/>
          <a:ext cx="5391150" cy="1400175"/>
        </a:xfrm>
        <a:prstGeom prst="round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lang="en-US" sz="1200" b="1"/>
            <a:t>Hmmm,</a:t>
          </a:r>
          <a:r>
            <a:rPr lang="en-US" sz="1200" b="1" baseline="0"/>
            <a:t> this seems complicated. Why not just use good old VLOOKUP?</a:t>
          </a:r>
        </a:p>
        <a:p>
          <a:pPr algn="ctr"/>
          <a:r>
            <a:rPr lang="en-US" sz="1200" b="1" baseline="0"/>
            <a:t>Check out the explanations on sheets INDEXMATCH (2) and INDEXMATCH (3).</a:t>
          </a:r>
          <a:endParaRPr lang="en-US" sz="1200" b="1"/>
        </a:p>
      </xdr:txBody>
    </xdr:sp>
    <xdr:clientData/>
  </xdr:twoCellAnchor>
  <xdr:twoCellAnchor>
    <xdr:from>
      <xdr:col>7</xdr:col>
      <xdr:colOff>457200</xdr:colOff>
      <xdr:row>0</xdr:row>
      <xdr:rowOff>180974</xdr:rowOff>
    </xdr:from>
    <xdr:to>
      <xdr:col>22</xdr:col>
      <xdr:colOff>323850</xdr:colOff>
      <xdr:row>38</xdr:row>
      <xdr:rowOff>57149</xdr:rowOff>
    </xdr:to>
    <xdr:sp macro="" textlink="">
      <xdr:nvSpPr>
        <xdr:cNvPr id="3" name="TextBox 2"/>
        <xdr:cNvSpPr txBox="1"/>
      </xdr:nvSpPr>
      <xdr:spPr>
        <a:xfrm>
          <a:off x="4724400" y="180974"/>
          <a:ext cx="9010650" cy="71151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a:t>
          </a:r>
          <a:r>
            <a:rPr lang="en-US" sz="1100" b="1" i="0">
              <a:solidFill>
                <a:schemeClr val="dk1"/>
              </a:solidFill>
              <a:effectLst/>
              <a:latin typeface="+mn-lt"/>
              <a:ea typeface="+mn-ea"/>
              <a:cs typeface="+mn-cs"/>
            </a:rPr>
            <a:t>MATCH</a:t>
          </a:r>
          <a:r>
            <a:rPr lang="en-US" sz="1100" b="0" i="0">
              <a:solidFill>
                <a:schemeClr val="dk1"/>
              </a:solidFill>
              <a:effectLst/>
              <a:latin typeface="+mn-lt"/>
              <a:ea typeface="+mn-ea"/>
              <a:cs typeface="+mn-cs"/>
            </a:rPr>
            <a:t> function searches for a value in an array and returns the relative position (row) of that item.</a:t>
          </a:r>
        </a:p>
        <a:p>
          <a:endParaRPr lang="en-US" sz="1100" b="0" i="0">
            <a:solidFill>
              <a:schemeClr val="dk1"/>
            </a:solidFill>
            <a:effectLst/>
            <a:latin typeface="+mn-lt"/>
            <a:ea typeface="+mn-ea"/>
            <a:cs typeface="+mn-cs"/>
          </a:endParaRPr>
        </a:p>
        <a:p>
          <a:r>
            <a:rPr lang="en-US" sz="1100"/>
            <a:t>The syntax for the MATCH function is:</a:t>
          </a:r>
        </a:p>
        <a:p>
          <a:endParaRPr lang="en-US" sz="1100"/>
        </a:p>
        <a:p>
          <a:r>
            <a:rPr lang="en-US" sz="1100"/>
            <a:t>MATCH( value, </a:t>
          </a:r>
          <a:r>
            <a:rPr lang="en-US" sz="1100">
              <a:solidFill>
                <a:sysClr val="windowText" lastClr="000000"/>
              </a:solidFill>
            </a:rPr>
            <a:t>array</a:t>
          </a:r>
          <a:r>
            <a:rPr lang="en-US" sz="1100"/>
            <a:t>, [match_type] )</a:t>
          </a:r>
        </a:p>
        <a:p>
          <a:endParaRPr lang="en-US" sz="1100"/>
        </a:p>
        <a:p>
          <a:r>
            <a:rPr lang="en-US" sz="1100" b="1"/>
            <a:t>value</a:t>
          </a:r>
          <a:r>
            <a:rPr lang="en-US" sz="1100"/>
            <a:t>: The value to search for in the array.</a:t>
          </a:r>
        </a:p>
        <a:p>
          <a:r>
            <a:rPr lang="en-US" sz="1100" b="1"/>
            <a:t>array</a:t>
          </a:r>
          <a:r>
            <a:rPr lang="en-US" sz="1100"/>
            <a:t>: A range of cells that contains the value that you are searching for.</a:t>
          </a:r>
        </a:p>
        <a:p>
          <a:r>
            <a:rPr lang="en-US" sz="1100" b="1"/>
            <a:t>match_type</a:t>
          </a:r>
          <a:r>
            <a:rPr lang="en-US" sz="1100"/>
            <a:t>: Optional. It's the type of match that the function will perform. The possible values are:</a:t>
          </a:r>
        </a:p>
        <a:p>
          <a:r>
            <a:rPr lang="en-US" sz="1100" baseline="0"/>
            <a:t>    </a:t>
          </a:r>
          <a:r>
            <a:rPr lang="en-US" sz="1100" b="1"/>
            <a:t>1</a:t>
          </a:r>
          <a:r>
            <a:rPr lang="en-US" sz="1100"/>
            <a:t> (default)The MATCH function will find the largest value that is less than or equal to value. You should be sure to sort your array in </a:t>
          </a:r>
          <a:r>
            <a:rPr lang="en-US" sz="1100" b="1"/>
            <a:t>ascending order.</a:t>
          </a:r>
        </a:p>
        <a:p>
          <a:r>
            <a:rPr lang="en-US" sz="1100"/>
            <a:t>    </a:t>
          </a:r>
          <a:r>
            <a:rPr lang="en-US" sz="1100" b="1"/>
            <a:t>0</a:t>
          </a:r>
          <a:r>
            <a:rPr lang="en-US" sz="1100"/>
            <a:t> The MATCH function will find the first value that is equal to value. The array can be sorted in </a:t>
          </a:r>
          <a:r>
            <a:rPr lang="en-US" sz="1100" b="1"/>
            <a:t>any order. We will be using 0 in our examples.</a:t>
          </a:r>
        </a:p>
        <a:p>
          <a:r>
            <a:rPr lang="en-US" sz="1100"/>
            <a:t>   </a:t>
          </a:r>
          <a:r>
            <a:rPr lang="en-US" sz="1100" b="1"/>
            <a:t>-1</a:t>
          </a:r>
          <a:r>
            <a:rPr lang="en-US" sz="1100"/>
            <a:t>The MATCH function will find the smallest value that is greater than or equal to value. You should be sure to sort your array in </a:t>
          </a:r>
          <a:r>
            <a:rPr lang="en-US" sz="1100" b="1"/>
            <a:t>descending order.</a:t>
          </a:r>
        </a:p>
        <a:p>
          <a:endParaRPr lang="en-US" sz="1100" b="1"/>
        </a:p>
        <a:p>
          <a:r>
            <a:rPr lang="en-US" sz="1100" b="1"/>
            <a:t>Example:</a:t>
          </a:r>
        </a:p>
        <a:p>
          <a:r>
            <a:rPr lang="en-US" sz="1100" b="0"/>
            <a:t>=MATCH(B10,B3:B8,0)</a:t>
          </a:r>
        </a:p>
        <a:p>
          <a:r>
            <a:rPr lang="en-US" sz="1100" b="0"/>
            <a:t>searches for an exact match for "Midwest" in the list of regions and returns the value 4.</a:t>
          </a:r>
        </a:p>
        <a:p>
          <a:endParaRPr lang="en-US" sz="1100" b="0"/>
        </a:p>
        <a:p>
          <a:r>
            <a:rPr lang="en-US" sz="1100" b="0" i="0">
              <a:solidFill>
                <a:schemeClr val="dk1"/>
              </a:solidFill>
              <a:effectLst/>
              <a:latin typeface="+mn-lt"/>
              <a:ea typeface="+mn-ea"/>
              <a:cs typeface="+mn-cs"/>
            </a:rPr>
            <a:t>The </a:t>
          </a:r>
          <a:r>
            <a:rPr lang="en-US" sz="1100" b="1" i="0">
              <a:solidFill>
                <a:schemeClr val="dk1"/>
              </a:solidFill>
              <a:effectLst/>
              <a:latin typeface="+mn-lt"/>
              <a:ea typeface="+mn-ea"/>
              <a:cs typeface="+mn-cs"/>
            </a:rPr>
            <a:t>INDEX</a:t>
          </a:r>
          <a:r>
            <a:rPr lang="en-US" sz="1100" b="0" i="0">
              <a:solidFill>
                <a:schemeClr val="dk1"/>
              </a:solidFill>
              <a:effectLst/>
              <a:latin typeface="+mn-lt"/>
              <a:ea typeface="+mn-ea"/>
              <a:cs typeface="+mn-cs"/>
            </a:rPr>
            <a:t> function returns a value in a table based on the intersection of a row and column position within that table. The first row in the table is row 1 and the first column in the table is column 1.</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The syntax for the INDEX function is:</a:t>
          </a:r>
        </a:p>
        <a:p>
          <a:endParaRPr lang="en-US" sz="1100" b="0" i="0">
            <a:solidFill>
              <a:schemeClr val="dk1"/>
            </a:solidFill>
            <a:effectLst/>
            <a:latin typeface="+mn-lt"/>
            <a:ea typeface="+mn-ea"/>
            <a:cs typeface="+mn-cs"/>
          </a:endParaRPr>
        </a:p>
        <a:p>
          <a:r>
            <a:rPr lang="en-US"/>
            <a:t>INDEX( table, row_number, column_number )</a:t>
          </a:r>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b="1"/>
            <a:t>table</a:t>
          </a:r>
          <a:r>
            <a:rPr lang="en-US"/>
            <a:t>: A range of cells that contains the table of data.</a:t>
          </a:r>
        </a:p>
        <a:p>
          <a:r>
            <a:rPr lang="en-US" b="1"/>
            <a:t>row_number</a:t>
          </a:r>
          <a:r>
            <a:rPr lang="en-US"/>
            <a:t>: The row position in the table where the value you want to lookup is located. This is the relative row position in the table and not the actual row number in the worksheet.</a:t>
          </a:r>
        </a:p>
        <a:p>
          <a:r>
            <a:rPr lang="en-US" b="1"/>
            <a:t>column_number</a:t>
          </a:r>
          <a:r>
            <a:rPr lang="en-US"/>
            <a:t>: The column position in the table where the value you want to lookup is located. This is the relative column position in the table and not the actual column number in the worksheet.</a:t>
          </a:r>
        </a:p>
        <a:p>
          <a:endParaRPr lang="en-US" sz="1100" b="0"/>
        </a:p>
        <a:p>
          <a:r>
            <a:rPr lang="en-US" sz="1100" b="1"/>
            <a:t>Example:</a:t>
          </a:r>
        </a:p>
        <a:p>
          <a:r>
            <a:rPr lang="en-US" sz="1100" b="0"/>
            <a:t>=INDEX(C3:E8,4,1)</a:t>
          </a:r>
        </a:p>
        <a:p>
          <a:r>
            <a:rPr lang="en-US" sz="1100" b="0"/>
            <a:t>returns</a:t>
          </a:r>
          <a:r>
            <a:rPr lang="en-US" sz="1100" b="0" baseline="0"/>
            <a:t> the value found at the intersection of </a:t>
          </a:r>
          <a:r>
            <a:rPr lang="en-US" sz="1100" b="1" baseline="0"/>
            <a:t>Row 4 </a:t>
          </a:r>
          <a:r>
            <a:rPr lang="en-US" sz="1100" b="0" baseline="0"/>
            <a:t>and </a:t>
          </a:r>
          <a:r>
            <a:rPr lang="en-US" sz="1100" b="1" baseline="0"/>
            <a:t>Column 1</a:t>
          </a:r>
          <a:r>
            <a:rPr lang="en-US" sz="1100" b="0" baseline="0"/>
            <a:t>, which is the Income for the Midwest region, $900,000.</a:t>
          </a:r>
          <a:endParaRPr lang="en-US" sz="1100" b="0"/>
        </a:p>
        <a:p>
          <a:endParaRPr lang="en-US" sz="1100" b="0"/>
        </a:p>
        <a:p>
          <a:r>
            <a:rPr lang="en-US" sz="1100" b="0"/>
            <a:t>The power of the two functions comes when MATCH</a:t>
          </a:r>
          <a:r>
            <a:rPr lang="en-US" sz="1100" b="0" baseline="0"/>
            <a:t> is nested within INDEX, in this case allowing us to do a lookup of Income, Expenses, or Cash Flow using only one formula.</a:t>
          </a:r>
        </a:p>
        <a:p>
          <a:endParaRPr lang="en-US" sz="1100" b="0" baseline="0"/>
        </a:p>
        <a:p>
          <a:r>
            <a:rPr lang="en-US" sz="1100" b="1">
              <a:solidFill>
                <a:schemeClr val="dk1"/>
              </a:solidFill>
              <a:effectLst/>
              <a:latin typeface="+mn-lt"/>
              <a:ea typeface="+mn-ea"/>
              <a:cs typeface="+mn-cs"/>
            </a:rPr>
            <a:t>Example:</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=INDEX(C3:E8,MATCH(B10,B3:B6,0),1)</a:t>
          </a: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uses MATCH to find the row number</a:t>
          </a:r>
          <a:r>
            <a:rPr lang="en-US" sz="1100" b="0" baseline="0">
              <a:solidFill>
                <a:schemeClr val="dk1"/>
              </a:solidFill>
              <a:effectLst/>
              <a:latin typeface="+mn-lt"/>
              <a:ea typeface="+mn-ea"/>
              <a:cs typeface="+mn-cs"/>
            </a:rPr>
            <a:t> of the selected region, inputs this and the column number of the category to INDEX return the right amount.</a:t>
          </a:r>
          <a:endParaRPr lang="en-US">
            <a:effectLst/>
          </a:endParaRPr>
        </a:p>
        <a:p>
          <a:endParaRPr lang="en-US" sz="1100" b="0"/>
        </a:p>
      </xdr:txBody>
    </xdr:sp>
    <xdr:clientData/>
  </xdr:twoCellAnchor>
  <xdr:twoCellAnchor>
    <xdr:from>
      <xdr:col>9</xdr:col>
      <xdr:colOff>428625</xdr:colOff>
      <xdr:row>28</xdr:row>
      <xdr:rowOff>85725</xdr:rowOff>
    </xdr:from>
    <xdr:to>
      <xdr:col>11</xdr:col>
      <xdr:colOff>361950</xdr:colOff>
      <xdr:row>29</xdr:row>
      <xdr:rowOff>161925</xdr:rowOff>
    </xdr:to>
    <xdr:sp macro="" textlink="">
      <xdr:nvSpPr>
        <xdr:cNvPr id="4" name="Rectangle 3"/>
        <xdr:cNvSpPr/>
      </xdr:nvSpPr>
      <xdr:spPr>
        <a:xfrm>
          <a:off x="5915025" y="5419725"/>
          <a:ext cx="1152525" cy="266700"/>
        </a:xfrm>
        <a:prstGeom prst="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C3:E8 (amounts)</a:t>
          </a:r>
        </a:p>
      </xdr:txBody>
    </xdr:sp>
    <xdr:clientData/>
  </xdr:twoCellAnchor>
  <xdr:twoCellAnchor>
    <xdr:from>
      <xdr:col>10</xdr:col>
      <xdr:colOff>66675</xdr:colOff>
      <xdr:row>13</xdr:row>
      <xdr:rowOff>47624</xdr:rowOff>
    </xdr:from>
    <xdr:to>
      <xdr:col>11</xdr:col>
      <xdr:colOff>514350</xdr:colOff>
      <xdr:row>14</xdr:row>
      <xdr:rowOff>114299</xdr:rowOff>
    </xdr:to>
    <xdr:sp macro="" textlink="">
      <xdr:nvSpPr>
        <xdr:cNvPr id="5" name="Rectangle 4"/>
        <xdr:cNvSpPr/>
      </xdr:nvSpPr>
      <xdr:spPr>
        <a:xfrm>
          <a:off x="6162675" y="2524124"/>
          <a:ext cx="1057275" cy="257175"/>
        </a:xfrm>
        <a:prstGeom prst="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B3:B6</a:t>
          </a:r>
          <a:r>
            <a:rPr lang="en-US" sz="1100" baseline="0">
              <a:solidFill>
                <a:sysClr val="windowText" lastClr="000000"/>
              </a:solidFill>
            </a:rPr>
            <a:t> (regions)</a:t>
          </a:r>
          <a:endParaRPr lang="en-US" sz="1100">
            <a:solidFill>
              <a:sysClr val="windowText" lastClr="000000"/>
            </a:solidFill>
          </a:endParaRPr>
        </a:p>
      </xdr:txBody>
    </xdr:sp>
    <xdr:clientData/>
  </xdr:twoCellAnchor>
  <xdr:twoCellAnchor>
    <xdr:from>
      <xdr:col>7</xdr:col>
      <xdr:colOff>466725</xdr:colOff>
      <xdr:row>41</xdr:row>
      <xdr:rowOff>161925</xdr:rowOff>
    </xdr:from>
    <xdr:to>
      <xdr:col>11</xdr:col>
      <xdr:colOff>238125</xdr:colOff>
      <xdr:row>44</xdr:row>
      <xdr:rowOff>104775</xdr:rowOff>
    </xdr:to>
    <xdr:sp macro="" textlink="">
      <xdr:nvSpPr>
        <xdr:cNvPr id="6" name="Right Arrow 5">
          <a:hlinkClick xmlns:r="http://schemas.openxmlformats.org/officeDocument/2006/relationships" r:id="rId1"/>
        </xdr:cNvPr>
        <xdr:cNvSpPr/>
      </xdr:nvSpPr>
      <xdr:spPr>
        <a:xfrm>
          <a:off x="6772275" y="7972425"/>
          <a:ext cx="2209800" cy="514350"/>
        </a:xfrm>
        <a:prstGeom prst="rightArrow">
          <a:avLst/>
        </a:prstGeom>
        <a:solidFill>
          <a:schemeClr val="accent6">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100" b="1"/>
            <a:t>Continue</a:t>
          </a:r>
          <a:r>
            <a:rPr lang="en-US" sz="1100" b="1" baseline="0"/>
            <a:t> to INDEXMATCH (2)</a:t>
          </a:r>
          <a:endParaRPr lang="en-US" sz="1100" b="1"/>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447675</xdr:colOff>
      <xdr:row>0</xdr:row>
      <xdr:rowOff>180976</xdr:rowOff>
    </xdr:from>
    <xdr:to>
      <xdr:col>22</xdr:col>
      <xdr:colOff>314325</xdr:colOff>
      <xdr:row>10</xdr:row>
      <xdr:rowOff>47626</xdr:rowOff>
    </xdr:to>
    <xdr:sp macro="" textlink="">
      <xdr:nvSpPr>
        <xdr:cNvPr id="2" name="TextBox 1"/>
        <xdr:cNvSpPr txBox="1"/>
      </xdr:nvSpPr>
      <xdr:spPr>
        <a:xfrm>
          <a:off x="4714875" y="180976"/>
          <a:ext cx="9010650" cy="1771650"/>
        </a:xfrm>
        <a:prstGeom prst="rect">
          <a:avLst/>
        </a:prstGeom>
        <a:solidFill>
          <a:sysClr val="window" lastClr="FFFFFF"/>
        </a:solidFill>
        <a:ln w="2857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Text" lastClr="000000"/>
              </a:solidFill>
              <a:effectLst/>
              <a:uLnTx/>
              <a:uFillTx/>
              <a:latin typeface="Calibri" panose="020F0502020204030204"/>
              <a:ea typeface="+mn-ea"/>
              <a:cs typeface="+mn-cs"/>
            </a:rPr>
            <a:t>So, what's the big deal? VLOOKUP seems a lot easier.</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True, but what if the value you need to match is not in the leftmost column? In this example, it's impossible to use VLOOKUP to search for the region. MATCH finds it easily.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Text" lastClr="000000"/>
              </a:solidFill>
              <a:effectLst/>
              <a:uLnTx/>
              <a:uFillTx/>
              <a:latin typeface="Calibri" panose="020F0502020204030204"/>
              <a:ea typeface="+mn-ea"/>
              <a:cs typeface="+mn-cs"/>
            </a:rPr>
            <a:t>Example:</a:t>
          </a:r>
          <a:endParaRPr kumimoji="0" lang="en-US" sz="18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=INDEX(C3:E8,MATCH(B10,F3:F8,0),1)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uses MATCH to find the row number of the selected region, inputs this and the column number of the category to INDEX return the right amount.</a:t>
          </a:r>
          <a:endParaRPr kumimoji="0" lang="en-US" sz="18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7</xdr:col>
      <xdr:colOff>438150</xdr:colOff>
      <xdr:row>11</xdr:row>
      <xdr:rowOff>38100</xdr:rowOff>
    </xdr:from>
    <xdr:to>
      <xdr:col>11</xdr:col>
      <xdr:colOff>209550</xdr:colOff>
      <xdr:row>13</xdr:row>
      <xdr:rowOff>171450</xdr:rowOff>
    </xdr:to>
    <xdr:sp macro="" textlink="">
      <xdr:nvSpPr>
        <xdr:cNvPr id="3" name="Right Arrow 2">
          <a:hlinkClick xmlns:r="http://schemas.openxmlformats.org/officeDocument/2006/relationships" r:id="rId1"/>
        </xdr:cNvPr>
        <xdr:cNvSpPr/>
      </xdr:nvSpPr>
      <xdr:spPr>
        <a:xfrm>
          <a:off x="6743700" y="2133600"/>
          <a:ext cx="2209800" cy="514350"/>
        </a:xfrm>
        <a:prstGeom prst="rightArrow">
          <a:avLst/>
        </a:prstGeom>
        <a:solidFill>
          <a:schemeClr val="accent6">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100" b="1"/>
            <a:t>Continue</a:t>
          </a:r>
          <a:r>
            <a:rPr lang="en-US" sz="1100" b="1" baseline="0"/>
            <a:t> to INDEXMATCH (3)</a:t>
          </a:r>
          <a:endParaRPr lang="en-US" sz="1100" b="1"/>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447675</xdr:colOff>
      <xdr:row>0</xdr:row>
      <xdr:rowOff>180976</xdr:rowOff>
    </xdr:from>
    <xdr:to>
      <xdr:col>21</xdr:col>
      <xdr:colOff>314325</xdr:colOff>
      <xdr:row>18</xdr:row>
      <xdr:rowOff>104775</xdr:rowOff>
    </xdr:to>
    <xdr:sp macro="" textlink="">
      <xdr:nvSpPr>
        <xdr:cNvPr id="2" name="TextBox 1"/>
        <xdr:cNvSpPr txBox="1"/>
      </xdr:nvSpPr>
      <xdr:spPr>
        <a:xfrm>
          <a:off x="5734050" y="180976"/>
          <a:ext cx="9010650" cy="3352799"/>
        </a:xfrm>
        <a:prstGeom prst="rect">
          <a:avLst/>
        </a:prstGeom>
        <a:solidFill>
          <a:sysClr val="window" lastClr="FFFFFF"/>
        </a:solidFill>
        <a:ln w="2857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Text" lastClr="000000"/>
              </a:solidFill>
              <a:effectLst/>
              <a:uLnTx/>
              <a:uFillTx/>
              <a:latin typeface="Calibri" panose="020F0502020204030204"/>
              <a:ea typeface="+mn-ea"/>
              <a:cs typeface="+mn-cs"/>
            </a:rPr>
            <a:t>So, what's the big deal? VLOOKUP seems a lot easier. Part 2</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In our earlier example, we supplied our MATCH function with a </a:t>
          </a:r>
          <a:r>
            <a:rPr kumimoji="0" lang="en-US" sz="1100" b="1" i="0" u="none" strike="noStrike" kern="0" cap="none" spc="0" normalizeH="0" baseline="0" noProof="0" smtClean="0">
              <a:ln>
                <a:noFill/>
              </a:ln>
              <a:solidFill>
                <a:sysClr val="windowText" lastClr="000000"/>
              </a:solidFill>
              <a:effectLst/>
              <a:uLnTx/>
              <a:uFillTx/>
              <a:latin typeface="Calibri" panose="020F0502020204030204"/>
              <a:ea typeface="+mn-ea"/>
              <a:cs typeface="+mn-cs"/>
            </a:rPr>
            <a:t>dynamic</a:t>
          </a:r>
          <a:r>
            <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 input from our dropdown region list (B10). But we cheated by using a </a:t>
          </a:r>
          <a:r>
            <a:rPr kumimoji="0" lang="en-US" sz="1100" b="1" i="0" u="none" strike="noStrike" kern="0" cap="none" spc="0" normalizeH="0" baseline="0" noProof="0" smtClean="0">
              <a:ln>
                <a:noFill/>
              </a:ln>
              <a:solidFill>
                <a:sysClr val="windowText" lastClr="000000"/>
              </a:solidFill>
              <a:effectLst/>
              <a:uLnTx/>
              <a:uFillTx/>
              <a:latin typeface="Calibri" panose="020F0502020204030204"/>
              <a:ea typeface="+mn-ea"/>
              <a:cs typeface="+mn-cs"/>
            </a:rPr>
            <a:t>static</a:t>
          </a:r>
          <a:r>
            <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 column reference (1 for Income, 2 for Expenses, 3 for Cash Flow).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That's actually a bad practice. We'll change that here by choosing our monetary category from another dropdown list.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Text" lastClr="000000"/>
              </a:solidFill>
              <a:effectLst/>
              <a:uLnTx/>
              <a:uFillTx/>
              <a:latin typeface="Calibri" panose="020F0502020204030204"/>
              <a:ea typeface="+mn-ea"/>
              <a:cs typeface="+mn-cs"/>
            </a:rPr>
            <a:t>Our new formula looks like this: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Text" lastClr="000000"/>
              </a:solidFill>
              <a:effectLst/>
              <a:uLnTx/>
              <a:uFillTx/>
              <a:latin typeface="+mn-lt"/>
              <a:ea typeface="+mn-ea"/>
              <a:cs typeface="+mn-cs"/>
            </a:rPr>
            <a:t>=INDEX(C3:E8,MATCH($B$10,F3:F8,0),MATCH($D$10,C2:E2,0))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Text" lastClr="000000"/>
              </a:solidFill>
              <a:effectLst/>
              <a:uLnTx/>
              <a:uFillTx/>
              <a:latin typeface="+mn-lt"/>
              <a:ea typeface="+mn-ea"/>
              <a:cs typeface="+mn-cs"/>
            </a:rPr>
            <a:t>Note that we use MATCH to find the position of the category lookup across a </a:t>
          </a:r>
          <a:r>
            <a:rPr kumimoji="0" lang="en-US" sz="1100" b="1" i="0" u="none" strike="noStrike" kern="0" cap="none" spc="0" normalizeH="0" baseline="0" noProof="0" smtClean="0">
              <a:ln>
                <a:noFill/>
              </a:ln>
              <a:solidFill>
                <a:sysClr val="windowText" lastClr="000000"/>
              </a:solidFill>
              <a:effectLst/>
              <a:uLnTx/>
              <a:uFillTx/>
              <a:latin typeface="+mn-lt"/>
              <a:ea typeface="+mn-ea"/>
              <a:cs typeface="+mn-cs"/>
            </a:rPr>
            <a:t>row</a:t>
          </a:r>
          <a:r>
            <a:rPr kumimoji="0" lang="en-US" sz="1100" b="0" i="0" u="none" strike="noStrike" kern="0" cap="none" spc="0" normalizeH="0" baseline="0" noProof="0" smtClean="0">
              <a:ln>
                <a:noFill/>
              </a:ln>
              <a:solidFill>
                <a:sysClr val="windowText" lastClr="000000"/>
              </a:solidFill>
              <a:effectLst/>
              <a:uLnTx/>
              <a:uFillTx/>
              <a:latin typeface="+mn-lt"/>
              <a:ea typeface="+mn-ea"/>
              <a:cs typeface="+mn-cs"/>
            </a:rPr>
            <a:t> (C2:E2), while our lookup of the regions is in a </a:t>
          </a:r>
          <a:r>
            <a:rPr kumimoji="0" lang="en-US" sz="1100" b="1" i="0" u="none" strike="noStrike" kern="0" cap="none" spc="0" normalizeH="0" baseline="0" noProof="0" smtClean="0">
              <a:ln>
                <a:noFill/>
              </a:ln>
              <a:solidFill>
                <a:sysClr val="windowText" lastClr="000000"/>
              </a:solidFill>
              <a:effectLst/>
              <a:uLnTx/>
              <a:uFillTx/>
              <a:latin typeface="+mn-lt"/>
              <a:ea typeface="+mn-ea"/>
              <a:cs typeface="+mn-cs"/>
            </a:rPr>
            <a:t>column</a:t>
          </a:r>
          <a:r>
            <a:rPr kumimoji="0" lang="en-US" sz="1100" b="0" i="0" u="none" strike="noStrike" kern="0" cap="none" spc="0" normalizeH="0" baseline="0" noProof="0" smtClean="0">
              <a:ln>
                <a:noFill/>
              </a:ln>
              <a:solidFill>
                <a:sysClr val="windowText" lastClr="000000"/>
              </a:solidFill>
              <a:effectLst/>
              <a:uLnTx/>
              <a:uFillTx/>
              <a:latin typeface="+mn-lt"/>
              <a:ea typeface="+mn-ea"/>
              <a:cs typeface="+mn-cs"/>
            </a:rPr>
            <a:t> (B3:B8). Both lookups easily supply the correct value to the INDEX function.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Text" lastClr="000000"/>
              </a:solidFill>
              <a:effectLst/>
              <a:uLnTx/>
              <a:uFillTx/>
              <a:latin typeface="+mn-lt"/>
              <a:ea typeface="+mn-ea"/>
              <a:cs typeface="+mn-cs"/>
            </a:rPr>
            <a:t>Notice that there are only two </a:t>
          </a:r>
          <a:r>
            <a:rPr kumimoji="0" lang="en-US" sz="1100" b="1" i="0" u="none" strike="noStrike" kern="0" cap="none" spc="0" normalizeH="0" baseline="0" noProof="0" smtClean="0">
              <a:ln>
                <a:noFill/>
              </a:ln>
              <a:solidFill>
                <a:sysClr val="windowText" lastClr="000000"/>
              </a:solidFill>
              <a:effectLst/>
              <a:uLnTx/>
              <a:uFillTx/>
              <a:latin typeface="+mn-lt"/>
              <a:ea typeface="+mn-ea"/>
              <a:cs typeface="+mn-cs"/>
            </a:rPr>
            <a:t>absolute references </a:t>
          </a:r>
          <a:r>
            <a:rPr kumimoji="0" lang="en-US" sz="1100" b="0" i="0" u="none" strike="noStrike" kern="0" cap="none" spc="0" normalizeH="0" baseline="0" noProof="0" smtClean="0">
              <a:ln>
                <a:noFill/>
              </a:ln>
              <a:solidFill>
                <a:sysClr val="windowText" lastClr="000000"/>
              </a:solidFill>
              <a:effectLst/>
              <a:uLnTx/>
              <a:uFillTx/>
              <a:latin typeface="+mn-lt"/>
              <a:ea typeface="+mn-ea"/>
              <a:cs typeface="+mn-cs"/>
            </a:rPr>
            <a:t>used in these functions. I'm only locking the region input ($B$10) and the category input ($D$10). Everything else is dynamic. What this means is that if we insert a column, say, between Income and Expenses or a row between Southeast and Midwest, our INDEX/MATCH will continue to work. Go ahead and try it.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Text" lastClr="000000"/>
              </a:solidFill>
              <a:effectLst/>
              <a:uLnTx/>
              <a:uFillTx/>
              <a:latin typeface="+mn-lt"/>
              <a:ea typeface="+mn-ea"/>
              <a:cs typeface="+mn-cs"/>
            </a:rPr>
            <a:t>That would cause big problems for a VLOOKUP.</a:t>
          </a:r>
        </a:p>
      </xdr:txBody>
    </xdr:sp>
    <xdr:clientData/>
  </xdr:twoCellAnchor>
  <xdr:twoCellAnchor>
    <xdr:from>
      <xdr:col>1</xdr:col>
      <xdr:colOff>190500</xdr:colOff>
      <xdr:row>13</xdr:row>
      <xdr:rowOff>0</xdr:rowOff>
    </xdr:from>
    <xdr:to>
      <xdr:col>1</xdr:col>
      <xdr:colOff>742950</xdr:colOff>
      <xdr:row>15</xdr:row>
      <xdr:rowOff>152400</xdr:rowOff>
    </xdr:to>
    <xdr:sp macro="" textlink="">
      <xdr:nvSpPr>
        <xdr:cNvPr id="4" name="Oval 3"/>
        <xdr:cNvSpPr/>
      </xdr:nvSpPr>
      <xdr:spPr>
        <a:xfrm>
          <a:off x="800100" y="2476500"/>
          <a:ext cx="552450" cy="533400"/>
        </a:xfrm>
        <a:prstGeom prst="ellipse">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190500</xdr:colOff>
      <xdr:row>16</xdr:row>
      <xdr:rowOff>19050</xdr:rowOff>
    </xdr:from>
    <xdr:to>
      <xdr:col>1</xdr:col>
      <xdr:colOff>742950</xdr:colOff>
      <xdr:row>18</xdr:row>
      <xdr:rowOff>171450</xdr:rowOff>
    </xdr:to>
    <xdr:sp macro="" textlink="">
      <xdr:nvSpPr>
        <xdr:cNvPr id="5" name="Oval 4"/>
        <xdr:cNvSpPr/>
      </xdr:nvSpPr>
      <xdr:spPr>
        <a:xfrm>
          <a:off x="800100" y="3067050"/>
          <a:ext cx="552450" cy="533400"/>
        </a:xfrm>
        <a:prstGeom prst="ellipse">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447675</xdr:colOff>
      <xdr:row>20</xdr:row>
      <xdr:rowOff>161925</xdr:rowOff>
    </xdr:from>
    <xdr:to>
      <xdr:col>9</xdr:col>
      <xdr:colOff>409575</xdr:colOff>
      <xdr:row>22</xdr:row>
      <xdr:rowOff>66675</xdr:rowOff>
    </xdr:to>
    <xdr:sp macro="" textlink="">
      <xdr:nvSpPr>
        <xdr:cNvPr id="6" name="Rectangle 5"/>
        <xdr:cNvSpPr/>
      </xdr:nvSpPr>
      <xdr:spPr>
        <a:xfrm>
          <a:off x="5734050" y="3971925"/>
          <a:ext cx="1790700" cy="285750"/>
        </a:xfrm>
        <a:prstGeom prst="rect">
          <a:avLst/>
        </a:prstGeom>
        <a:solidFill>
          <a:schemeClr val="accent6">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100" b="1"/>
            <a:t>This</a:t>
          </a:r>
          <a:r>
            <a:rPr lang="en-US" sz="1100" b="1" baseline="0"/>
            <a:t> is the end of the lesson</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6</xdr:row>
      <xdr:rowOff>9526</xdr:rowOff>
    </xdr:from>
    <xdr:to>
      <xdr:col>17</xdr:col>
      <xdr:colOff>266700</xdr:colOff>
      <xdr:row>22</xdr:row>
      <xdr:rowOff>28576</xdr:rowOff>
    </xdr:to>
    <xdr:sp macro="" textlink="">
      <xdr:nvSpPr>
        <xdr:cNvPr id="2" name="TextBox 1"/>
        <xdr:cNvSpPr txBox="1"/>
      </xdr:nvSpPr>
      <xdr:spPr>
        <a:xfrm>
          <a:off x="4152900" y="1152526"/>
          <a:ext cx="8353425" cy="3067050"/>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Here is an example of using</a:t>
          </a:r>
          <a:r>
            <a:rPr lang="en-US" sz="1100" baseline="0"/>
            <a:t> VLOOKUP to search for an exact match, in this case to return the description and then the price of an appliance. </a:t>
          </a:r>
        </a:p>
        <a:p>
          <a:endParaRPr lang="en-US" sz="1100" baseline="0"/>
        </a:p>
        <a:p>
          <a:r>
            <a:rPr lang="en-US" sz="1100" baseline="0"/>
            <a:t>The format of VLOOKUP is:</a:t>
          </a:r>
        </a:p>
        <a:p>
          <a:endParaRPr lang="en-US" sz="1100" baseline="0"/>
        </a:p>
        <a:p>
          <a:r>
            <a:rPr lang="en-US" sz="1400" baseline="0"/>
            <a:t>=VLOOKUP(</a:t>
          </a:r>
          <a:r>
            <a:rPr lang="en-US" sz="1400" baseline="0">
              <a:solidFill>
                <a:schemeClr val="accent5"/>
              </a:solidFill>
            </a:rPr>
            <a:t>value to search</a:t>
          </a:r>
          <a:r>
            <a:rPr lang="en-US" sz="1400" baseline="0"/>
            <a:t>, </a:t>
          </a:r>
          <a:r>
            <a:rPr lang="en-US" sz="1400" baseline="0">
              <a:solidFill>
                <a:schemeClr val="accent6"/>
              </a:solidFill>
            </a:rPr>
            <a:t>data range to search</a:t>
          </a:r>
          <a:r>
            <a:rPr lang="en-US" sz="1400" baseline="0"/>
            <a:t>, </a:t>
          </a:r>
          <a:r>
            <a:rPr lang="en-US" sz="1400" baseline="0">
              <a:solidFill>
                <a:schemeClr val="accent2"/>
              </a:solidFill>
            </a:rPr>
            <a:t>column from which to return matching value</a:t>
          </a:r>
          <a:r>
            <a:rPr lang="en-US" sz="1400" baseline="0"/>
            <a:t>, </a:t>
          </a:r>
          <a:r>
            <a:rPr lang="en-US" sz="1400" baseline="0">
              <a:solidFill>
                <a:srgbClr val="FF0000"/>
              </a:solidFill>
            </a:rPr>
            <a:t>TRUE </a:t>
          </a:r>
          <a:r>
            <a:rPr lang="en-US" sz="1400" baseline="0">
              <a:solidFill>
                <a:sysClr val="windowText" lastClr="000000"/>
              </a:solidFill>
            </a:rPr>
            <a:t>or</a:t>
          </a:r>
          <a:r>
            <a:rPr lang="en-US" sz="1400" baseline="0">
              <a:solidFill>
                <a:srgbClr val="FF0000"/>
              </a:solidFill>
            </a:rPr>
            <a:t> FALSE</a:t>
          </a:r>
          <a:r>
            <a:rPr lang="en-US" sz="1400" baseline="0"/>
            <a:t>)</a:t>
          </a:r>
        </a:p>
        <a:p>
          <a:endParaRPr lang="en-US" sz="1100" baseline="0"/>
        </a:p>
        <a:p>
          <a:r>
            <a:rPr lang="en-US" sz="1100"/>
            <a:t>The</a:t>
          </a:r>
          <a:r>
            <a:rPr lang="en-US" sz="1100" baseline="0"/>
            <a:t> last argument, TRUE or FALSE, is a switch that tells VLOOKUP to find an exact value (FALSE) or an approximate value (TRUE).</a:t>
          </a:r>
          <a:endParaRPr lang="en-US" sz="1100"/>
        </a:p>
        <a:p>
          <a:endParaRPr lang="en-US" sz="1100"/>
        </a:p>
        <a:p>
          <a:r>
            <a:rPr lang="en-US" sz="1100"/>
            <a:t>To retrieve the description:</a:t>
          </a:r>
          <a:r>
            <a:rPr lang="en-US" sz="1100" baseline="0"/>
            <a:t> </a:t>
          </a:r>
          <a:r>
            <a:rPr lang="en-US" sz="1400"/>
            <a:t>=VLOOKUP(</a:t>
          </a:r>
          <a:r>
            <a:rPr lang="en-US" sz="1400">
              <a:solidFill>
                <a:schemeClr val="accent5"/>
              </a:solidFill>
            </a:rPr>
            <a:t>G2</a:t>
          </a:r>
          <a:r>
            <a:rPr lang="en-US" sz="1400"/>
            <a:t>,</a:t>
          </a:r>
          <a:r>
            <a:rPr lang="en-US" sz="1400">
              <a:solidFill>
                <a:schemeClr val="accent6"/>
              </a:solidFill>
            </a:rPr>
            <a:t>tbl_items</a:t>
          </a:r>
          <a:r>
            <a:rPr lang="en-US" sz="1400"/>
            <a:t>,</a:t>
          </a:r>
          <a:r>
            <a:rPr lang="en-US" sz="1400">
              <a:solidFill>
                <a:schemeClr val="accent2"/>
              </a:solidFill>
            </a:rPr>
            <a:t>2</a:t>
          </a:r>
          <a:r>
            <a:rPr lang="en-US" sz="1400"/>
            <a:t>,</a:t>
          </a:r>
          <a:r>
            <a:rPr lang="en-US" sz="1400">
              <a:solidFill>
                <a:srgbClr val="FF0000"/>
              </a:solidFill>
            </a:rPr>
            <a:t>FALSE</a:t>
          </a:r>
          <a:r>
            <a:rPr lang="en-US" sz="1400"/>
            <a:t>)</a:t>
          </a:r>
        </a:p>
        <a:p>
          <a:endParaRPr lang="en-US" sz="1400"/>
        </a:p>
        <a:p>
          <a:r>
            <a:rPr lang="en-US" sz="1100"/>
            <a:t>Notice</a:t>
          </a:r>
          <a:r>
            <a:rPr lang="en-US" sz="1100" baseline="0"/>
            <a:t> the data range to search, in this case, has been formatted as an Excel table (tbl_items). Also because we want an exact match, we have entered the last argument as FALSE.</a:t>
          </a:r>
        </a:p>
        <a:p>
          <a:endParaRPr lang="en-US" sz="1100" baseline="0"/>
        </a:p>
        <a:p>
          <a:r>
            <a:rPr lang="en-US" sz="1100">
              <a:solidFill>
                <a:schemeClr val="dk1"/>
              </a:solidFill>
              <a:effectLst/>
              <a:latin typeface="+mn-lt"/>
              <a:ea typeface="+mn-ea"/>
              <a:cs typeface="+mn-cs"/>
            </a:rPr>
            <a:t>To get the price, the lookup is nearly identical,</a:t>
          </a:r>
          <a:r>
            <a:rPr lang="en-US" sz="1100" baseline="0">
              <a:solidFill>
                <a:schemeClr val="dk1"/>
              </a:solidFill>
              <a:effectLst/>
              <a:latin typeface="+mn-lt"/>
              <a:ea typeface="+mn-ea"/>
              <a:cs typeface="+mn-cs"/>
            </a:rPr>
            <a:t> except we return the value from column 3.</a:t>
          </a:r>
        </a:p>
        <a:p>
          <a:endParaRPr lang="en-US" sz="1050">
            <a:effectLst/>
          </a:endParaRPr>
        </a:p>
        <a:p>
          <a:pPr eaLnBrk="1" fontAlgn="auto" latinLnBrk="0" hangingPunct="1"/>
          <a:r>
            <a:rPr lang="en-US" sz="1100">
              <a:solidFill>
                <a:schemeClr val="dk1"/>
              </a:solidFill>
              <a:effectLst/>
              <a:latin typeface="+mn-lt"/>
              <a:ea typeface="+mn-ea"/>
              <a:cs typeface="+mn-cs"/>
            </a:rPr>
            <a:t>=IFNA(VLOOKUP(G2,tbl_items4,3,FALSE),"")</a:t>
          </a:r>
          <a:endParaRPr lang="en-US" sz="1050">
            <a:effectLst/>
          </a:endParaRPr>
        </a:p>
        <a:p>
          <a:endParaRPr lang="en-US" sz="1050"/>
        </a:p>
      </xdr:txBody>
    </xdr:sp>
    <xdr:clientData/>
  </xdr:twoCellAnchor>
  <xdr:twoCellAnchor>
    <xdr:from>
      <xdr:col>4</xdr:col>
      <xdr:colOff>0</xdr:colOff>
      <xdr:row>23</xdr:row>
      <xdr:rowOff>76200</xdr:rowOff>
    </xdr:from>
    <xdr:to>
      <xdr:col>7</xdr:col>
      <xdr:colOff>209550</xdr:colOff>
      <xdr:row>26</xdr:row>
      <xdr:rowOff>19050</xdr:rowOff>
    </xdr:to>
    <xdr:sp macro="" textlink="">
      <xdr:nvSpPr>
        <xdr:cNvPr id="3" name="Right Arrow 2">
          <a:hlinkClick xmlns:r="http://schemas.openxmlformats.org/officeDocument/2006/relationships" r:id="rId1"/>
        </xdr:cNvPr>
        <xdr:cNvSpPr/>
      </xdr:nvSpPr>
      <xdr:spPr>
        <a:xfrm>
          <a:off x="4143375" y="4457700"/>
          <a:ext cx="2209800" cy="514350"/>
        </a:xfrm>
        <a:prstGeom prst="rightArrow">
          <a:avLst/>
        </a:prstGeom>
        <a:solidFill>
          <a:schemeClr val="accent6">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100" b="1"/>
            <a:t>Continue</a:t>
          </a:r>
          <a:r>
            <a:rPr lang="en-US" sz="1100" b="1" baseline="0"/>
            <a:t> to Vlookup False (2)</a:t>
          </a:r>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19050</xdr:colOff>
      <xdr:row>5</xdr:row>
      <xdr:rowOff>28576</xdr:rowOff>
    </xdr:from>
    <xdr:to>
      <xdr:col>14</xdr:col>
      <xdr:colOff>133350</xdr:colOff>
      <xdr:row>23</xdr:row>
      <xdr:rowOff>123826</xdr:rowOff>
    </xdr:to>
    <xdr:sp macro="" textlink="">
      <xdr:nvSpPr>
        <xdr:cNvPr id="2" name="TextBox 1"/>
        <xdr:cNvSpPr txBox="1"/>
      </xdr:nvSpPr>
      <xdr:spPr>
        <a:xfrm>
          <a:off x="4162425" y="981076"/>
          <a:ext cx="6381750" cy="3524250"/>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a:solidFill>
                <a:schemeClr val="dk1"/>
              </a:solidFill>
              <a:effectLst/>
              <a:latin typeface="+mn-lt"/>
              <a:ea typeface="+mn-ea"/>
              <a:cs typeface="+mn-cs"/>
            </a:rPr>
            <a:t>Nesting functions</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VLOOKUP,</a:t>
          </a:r>
          <a:r>
            <a:rPr lang="en-US" sz="1100" b="0" i="0" baseline="0">
              <a:solidFill>
                <a:schemeClr val="dk1"/>
              </a:solidFill>
              <a:effectLst/>
              <a:latin typeface="+mn-lt"/>
              <a:ea typeface="+mn-ea"/>
              <a:cs typeface="+mn-cs"/>
            </a:rPr>
            <a:t> like other functions, sometimes returns an error. In particular, if the lookup value isn't found, we get the error #N/A. In this case, instead of displaying "#N/A" we wrap the VLOOKUP function inside the IFNA function (</a:t>
          </a:r>
          <a:r>
            <a:rPr lang="en-US" sz="1100" b="1" i="0" baseline="0">
              <a:solidFill>
                <a:schemeClr val="dk1"/>
              </a:solidFill>
              <a:effectLst/>
              <a:latin typeface="+mn-lt"/>
              <a:ea typeface="+mn-ea"/>
              <a:cs typeface="+mn-cs"/>
            </a:rPr>
            <a:t>Nesting</a:t>
          </a:r>
          <a:r>
            <a:rPr lang="en-US" sz="1100" b="0" i="0" baseline="0">
              <a:solidFill>
                <a:schemeClr val="dk1"/>
              </a:solidFill>
              <a:effectLst/>
              <a:latin typeface="+mn-lt"/>
              <a:ea typeface="+mn-ea"/>
              <a:cs typeface="+mn-cs"/>
            </a:rPr>
            <a:t>) and display nothing instead.</a:t>
          </a:r>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The Excel </a:t>
          </a:r>
          <a:r>
            <a:rPr lang="en-US" sz="1100" b="1" i="0">
              <a:solidFill>
                <a:schemeClr val="dk1"/>
              </a:solidFill>
              <a:effectLst/>
              <a:latin typeface="+mn-lt"/>
              <a:ea typeface="+mn-ea"/>
              <a:cs typeface="+mn-cs"/>
            </a:rPr>
            <a:t>IFNA</a:t>
          </a:r>
          <a:r>
            <a:rPr lang="en-US" sz="1100" b="0" i="0">
              <a:solidFill>
                <a:schemeClr val="dk1"/>
              </a:solidFill>
              <a:effectLst/>
              <a:latin typeface="+mn-lt"/>
              <a:ea typeface="+mn-ea"/>
              <a:cs typeface="+mn-cs"/>
            </a:rPr>
            <a:t> function tests if an initial supplied value (or expression) evaluates to the Excel #N/A error.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If so, the function returns a second supplied value; Otherwise the function returns the first supplied value.</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Note: the IFNA function was </a:t>
          </a:r>
          <a:r>
            <a:rPr lang="en-US" sz="1100" b="1" i="0">
              <a:solidFill>
                <a:schemeClr val="dk1"/>
              </a:solidFill>
              <a:effectLst/>
              <a:latin typeface="+mn-lt"/>
              <a:ea typeface="+mn-ea"/>
              <a:cs typeface="+mn-cs"/>
            </a:rPr>
            <a:t>new in Excel 2013</a:t>
          </a:r>
          <a:r>
            <a:rPr lang="en-US" sz="1100" b="0" i="0">
              <a:solidFill>
                <a:schemeClr val="dk1"/>
              </a:solidFill>
              <a:effectLst/>
              <a:latin typeface="+mn-lt"/>
              <a:ea typeface="+mn-ea"/>
              <a:cs typeface="+mn-cs"/>
            </a:rPr>
            <a:t>, so is not available in earlier versions of Excel.</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The syntax of the function is: </a:t>
          </a:r>
          <a:r>
            <a:rPr lang="en-US" sz="1100" b="1" i="0">
              <a:solidFill>
                <a:schemeClr val="dk1"/>
              </a:solidFill>
              <a:effectLst/>
              <a:latin typeface="+mn-lt"/>
              <a:ea typeface="+mn-ea"/>
              <a:cs typeface="+mn-cs"/>
            </a:rPr>
            <a:t>IFNA( value, value_if_na )</a:t>
          </a:r>
        </a:p>
        <a:p>
          <a:endParaRPr lang="en-US" sz="1100"/>
        </a:p>
        <a:p>
          <a:r>
            <a:rPr lang="en-US" sz="1100"/>
            <a:t>In this example,</a:t>
          </a:r>
          <a:r>
            <a:rPr lang="en-US" sz="1100" baseline="0"/>
            <a:t> we use VLOOKUP to search for an Item Description and also for a price. If the item number is not found, we get #N/A. IFNA then evaluates this result, finds it to be true and returns empty space ("") instead of #N/A</a:t>
          </a:r>
        </a:p>
        <a:p>
          <a:endParaRPr lang="en-US" sz="1100"/>
        </a:p>
        <a:p>
          <a:r>
            <a:rPr lang="en-US" sz="1100"/>
            <a:t>=IFNA(VLOOKUP(G2,tbl_items4,2,FALSE),"")</a:t>
          </a:r>
        </a:p>
        <a:p>
          <a:endParaRPr lang="en-US" sz="1100"/>
        </a:p>
        <a:p>
          <a:endParaRPr lang="en-US" sz="1100"/>
        </a:p>
      </xdr:txBody>
    </xdr:sp>
    <xdr:clientData/>
  </xdr:twoCellAnchor>
  <xdr:twoCellAnchor>
    <xdr:from>
      <xdr:col>4</xdr:col>
      <xdr:colOff>19050</xdr:colOff>
      <xdr:row>24</xdr:row>
      <xdr:rowOff>142875</xdr:rowOff>
    </xdr:from>
    <xdr:to>
      <xdr:col>7</xdr:col>
      <xdr:colOff>228600</xdr:colOff>
      <xdr:row>27</xdr:row>
      <xdr:rowOff>85725</xdr:rowOff>
    </xdr:to>
    <xdr:sp macro="" textlink="">
      <xdr:nvSpPr>
        <xdr:cNvPr id="3" name="Right Arrow 2">
          <a:hlinkClick xmlns:r="http://schemas.openxmlformats.org/officeDocument/2006/relationships" r:id="rId1"/>
        </xdr:cNvPr>
        <xdr:cNvSpPr/>
      </xdr:nvSpPr>
      <xdr:spPr>
        <a:xfrm>
          <a:off x="4162425" y="4714875"/>
          <a:ext cx="2209800" cy="514350"/>
        </a:xfrm>
        <a:prstGeom prst="rightArrow">
          <a:avLst/>
        </a:prstGeom>
        <a:solidFill>
          <a:schemeClr val="accent6">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100" b="1"/>
            <a:t>Continue</a:t>
          </a:r>
          <a:r>
            <a:rPr lang="en-US" sz="1100" b="1" baseline="0"/>
            <a:t> to Vlookup False (3)</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xdr:colOff>
      <xdr:row>6</xdr:row>
      <xdr:rowOff>1</xdr:rowOff>
    </xdr:from>
    <xdr:to>
      <xdr:col>12</xdr:col>
      <xdr:colOff>9525</xdr:colOff>
      <xdr:row>20</xdr:row>
      <xdr:rowOff>133350</xdr:rowOff>
    </xdr:to>
    <xdr:sp macro="" textlink="">
      <xdr:nvSpPr>
        <xdr:cNvPr id="3" name="TextBox 2"/>
        <xdr:cNvSpPr txBox="1"/>
      </xdr:nvSpPr>
      <xdr:spPr>
        <a:xfrm>
          <a:off x="4152900" y="1143001"/>
          <a:ext cx="5305425" cy="2800349"/>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sheet</a:t>
          </a:r>
          <a:r>
            <a:rPr lang="en-US" sz="1100" baseline="0"/>
            <a:t> uses a Function called </a:t>
          </a:r>
          <a:r>
            <a:rPr lang="en-US" sz="1100" b="1" baseline="0"/>
            <a:t>ISBLANK</a:t>
          </a:r>
          <a:r>
            <a:rPr lang="en-US" sz="1100" baseline="0"/>
            <a:t> in addition to IFNA</a:t>
          </a:r>
        </a:p>
        <a:p>
          <a:endParaRPr lang="en-US" sz="1100" baseline="0"/>
        </a:p>
        <a:p>
          <a:r>
            <a:rPr lang="en-US" sz="1100" b="0" i="0">
              <a:solidFill>
                <a:schemeClr val="dk1"/>
              </a:solidFill>
              <a:effectLst/>
              <a:latin typeface="+mn-lt"/>
              <a:ea typeface="+mn-ea"/>
              <a:cs typeface="+mn-cs"/>
            </a:rPr>
            <a:t>The Excel </a:t>
          </a:r>
          <a:r>
            <a:rPr lang="en-US" sz="1100" b="1" i="0">
              <a:solidFill>
                <a:schemeClr val="dk1"/>
              </a:solidFill>
              <a:effectLst/>
              <a:latin typeface="+mn-lt"/>
              <a:ea typeface="+mn-ea"/>
              <a:cs typeface="+mn-cs"/>
            </a:rPr>
            <a:t>ISBLANK</a:t>
          </a:r>
          <a:r>
            <a:rPr lang="en-US" sz="1100" b="0" i="0">
              <a:solidFill>
                <a:schemeClr val="dk1"/>
              </a:solidFill>
              <a:effectLst/>
              <a:latin typeface="+mn-lt"/>
              <a:ea typeface="+mn-ea"/>
              <a:cs typeface="+mn-cs"/>
            </a:rPr>
            <a:t>function tests if a specified cell is blank (empty) and if so, returns TRUE; Otherwise the function returns FALSE.</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The syntax of the function is:  </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ISBLANK( value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Where the supplied value argument is a reference to a cell.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In</a:t>
          </a:r>
          <a:r>
            <a:rPr lang="en-US" sz="1100" b="0" i="0" baseline="0">
              <a:solidFill>
                <a:schemeClr val="dk1"/>
              </a:solidFill>
              <a:effectLst/>
              <a:latin typeface="+mn-lt"/>
              <a:ea typeface="+mn-ea"/>
              <a:cs typeface="+mn-cs"/>
            </a:rPr>
            <a:t> this case, if the Item Num is blank, no error is shown (we are waiting for user input). An Item Num without a match in the table returns the text, "not found."</a:t>
          </a:r>
        </a:p>
        <a:p>
          <a:endParaRPr lang="en-US" sz="1100" b="0" i="0" baseline="0">
            <a:solidFill>
              <a:schemeClr val="dk1"/>
            </a:solidFill>
            <a:effectLst/>
            <a:latin typeface="+mn-lt"/>
            <a:ea typeface="+mn-ea"/>
            <a:cs typeface="+mn-cs"/>
          </a:endParaRPr>
        </a:p>
        <a:p>
          <a:r>
            <a:rPr lang="en-US" sz="1100" b="0" i="0">
              <a:solidFill>
                <a:schemeClr val="dk1"/>
              </a:solidFill>
              <a:effectLst/>
              <a:latin typeface="+mn-lt"/>
              <a:ea typeface="+mn-ea"/>
              <a:cs typeface="+mn-cs"/>
            </a:rPr>
            <a:t>=IF(ISBLANK($G$2),"",IFNA(VLOOKUP($G$2,tbl_items3,2,FALSE),"not found"))</a:t>
          </a:r>
        </a:p>
        <a:p>
          <a:endParaRPr lang="en-US" sz="1100"/>
        </a:p>
      </xdr:txBody>
    </xdr:sp>
    <xdr:clientData/>
  </xdr:twoCellAnchor>
  <xdr:twoCellAnchor>
    <xdr:from>
      <xdr:col>4</xdr:col>
      <xdr:colOff>19050</xdr:colOff>
      <xdr:row>21</xdr:row>
      <xdr:rowOff>123825</xdr:rowOff>
    </xdr:from>
    <xdr:to>
      <xdr:col>6</xdr:col>
      <xdr:colOff>838200</xdr:colOff>
      <xdr:row>24</xdr:row>
      <xdr:rowOff>66675</xdr:rowOff>
    </xdr:to>
    <xdr:sp macro="" textlink="">
      <xdr:nvSpPr>
        <xdr:cNvPr id="5" name="Right Arrow 4">
          <a:hlinkClick xmlns:r="http://schemas.openxmlformats.org/officeDocument/2006/relationships" r:id="rId1"/>
        </xdr:cNvPr>
        <xdr:cNvSpPr/>
      </xdr:nvSpPr>
      <xdr:spPr>
        <a:xfrm>
          <a:off x="4162425" y="4124325"/>
          <a:ext cx="2209800" cy="514350"/>
        </a:xfrm>
        <a:prstGeom prst="rightArrow">
          <a:avLst/>
        </a:prstGeom>
        <a:solidFill>
          <a:schemeClr val="accent6">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100" b="1"/>
            <a:t>Continue</a:t>
          </a:r>
          <a:r>
            <a:rPr lang="en-US" sz="1100" b="1" baseline="0"/>
            <a:t> to Vlookup True</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xdr:colOff>
      <xdr:row>0</xdr:row>
      <xdr:rowOff>152399</xdr:rowOff>
    </xdr:from>
    <xdr:to>
      <xdr:col>15</xdr:col>
      <xdr:colOff>371475</xdr:colOff>
      <xdr:row>23</xdr:row>
      <xdr:rowOff>19050</xdr:rowOff>
    </xdr:to>
    <xdr:sp macro="" textlink="">
      <xdr:nvSpPr>
        <xdr:cNvPr id="2" name="TextBox 1"/>
        <xdr:cNvSpPr txBox="1"/>
      </xdr:nvSpPr>
      <xdr:spPr>
        <a:xfrm>
          <a:off x="4105275" y="152399"/>
          <a:ext cx="6972300" cy="4248151"/>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We've seen using VLOOKUP with the </a:t>
          </a:r>
          <a:r>
            <a:rPr lang="en-US" sz="1100" b="1"/>
            <a:t>FALSE</a:t>
          </a:r>
          <a:r>
            <a:rPr lang="en-US" sz="1100"/>
            <a:t> switch, to do an exact lookup. Why</a:t>
          </a:r>
          <a:r>
            <a:rPr lang="en-US" sz="1100" baseline="0"/>
            <a:t> would we want to enter </a:t>
          </a:r>
          <a:r>
            <a:rPr lang="en-US" sz="1100" b="1" baseline="0"/>
            <a:t>TRUE</a:t>
          </a:r>
          <a:r>
            <a:rPr lang="en-US" sz="1100" baseline="0"/>
            <a:t> instead?</a:t>
          </a:r>
        </a:p>
        <a:p>
          <a:endParaRPr lang="en-US" sz="1100" baseline="0"/>
        </a:p>
        <a:p>
          <a:r>
            <a:rPr lang="en-US" sz="1100" baseline="0"/>
            <a:t>Using the TRUE switch instructs VLOOKUP to perform an </a:t>
          </a:r>
          <a:r>
            <a:rPr lang="en-US" sz="1100" b="1" baseline="0"/>
            <a:t>approximate lookup</a:t>
          </a:r>
          <a:r>
            <a:rPr lang="en-US" sz="1100" baseline="0"/>
            <a:t>. The function will test the lookup value against the first row of our data range. The test is whether the lookup value is </a:t>
          </a:r>
          <a:r>
            <a:rPr lang="en-US" sz="1100" b="1" baseline="0"/>
            <a:t>greater than or equal</a:t>
          </a:r>
          <a:r>
            <a:rPr lang="en-US" sz="1100" baseline="0"/>
            <a:t> to the leftmost value in the first row of the data. If that test is passed, it stores the value and applies the same test to the next row. This continues until the test does not pass.</a:t>
          </a:r>
        </a:p>
        <a:p>
          <a:endParaRPr lang="en-US" sz="1100" baseline="0"/>
        </a:p>
        <a:p>
          <a:r>
            <a:rPr lang="en-US" sz="1100" b="1" baseline="0">
              <a:solidFill>
                <a:srgbClr val="FF0000"/>
              </a:solidFill>
            </a:rPr>
            <a:t>WARNING</a:t>
          </a:r>
          <a:r>
            <a:rPr lang="en-US" sz="1100" baseline="0"/>
            <a:t>: the data range </a:t>
          </a:r>
          <a:r>
            <a:rPr lang="en-US" sz="1100" b="1" baseline="0"/>
            <a:t>MUST</a:t>
          </a:r>
          <a:r>
            <a:rPr lang="en-US" sz="1100" baseline="0"/>
            <a:t> be sorted in </a:t>
          </a:r>
          <a:r>
            <a:rPr lang="en-US" sz="1100" b="1" baseline="0"/>
            <a:t>ASCENDING ORDER</a:t>
          </a:r>
          <a:r>
            <a:rPr lang="en-US" sz="1100" baseline="0"/>
            <a:t>.</a:t>
          </a:r>
        </a:p>
        <a:p>
          <a:endParaRPr lang="en-US" sz="1100" baseline="0"/>
        </a:p>
        <a:p>
          <a:r>
            <a:rPr lang="en-US" sz="1100" baseline="0"/>
            <a:t>In this example, we are calculating sales commission using data (comm_tbl) showing graduated commission percentages based upon amount sold. We then multiply the sales X the commision and calculate each salesperson's commission amount.</a:t>
          </a:r>
        </a:p>
        <a:p>
          <a:endParaRPr lang="en-US" sz="1100" baseline="0"/>
        </a:p>
        <a:p>
          <a:r>
            <a:rPr lang="en-US" sz="1100" baseline="0"/>
            <a:t>=VLOOKUP(B2,comm_table,2,TRUE)</a:t>
          </a:r>
        </a:p>
        <a:p>
          <a:endParaRPr lang="en-US" sz="1100" baseline="0"/>
        </a:p>
        <a:p>
          <a:r>
            <a:rPr lang="en-US" sz="1100" baseline="0"/>
            <a:t>Using Lopez as an example, his total sales are $99,191. Comparing to the first value in Sls_threshold column:</a:t>
          </a:r>
        </a:p>
        <a:p>
          <a:endParaRPr lang="en-US" sz="1100" baseline="0"/>
        </a:p>
        <a:p>
          <a:r>
            <a:rPr lang="en-US" sz="1100" baseline="0"/>
            <a:t>$99,191 &gt;= $50,000? (yes, store value 3% and move to next row)</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$99,191 &gt;= $75,000? (yes, store value 4% and move to next row)</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$99,191 &gt;= $100,000? (no, end the lookup and return stored value 4%)</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Notice that if this table were sorted in descending order, the lookup would fail immediately, since our first row would be $200,000 and $99,191 is not &gt;= to $200,000. Also, if we have a salesperson with less than $50,000 in sales, the function will return #N/A even if the table is sorted correctly, because the value doesn't pass the test on the first row.</a:t>
          </a:r>
          <a:endParaRPr lang="en-US">
            <a:effectLst/>
          </a:endParaRPr>
        </a:p>
        <a:p>
          <a:endParaRPr lang="en-US" sz="1100" baseline="0"/>
        </a:p>
        <a:p>
          <a:endParaRPr lang="en-US" sz="1100" baseline="0"/>
        </a:p>
        <a:p>
          <a:endParaRPr lang="en-US" sz="1100"/>
        </a:p>
      </xdr:txBody>
    </xdr:sp>
    <xdr:clientData/>
  </xdr:twoCellAnchor>
  <xdr:twoCellAnchor>
    <xdr:from>
      <xdr:col>5</xdr:col>
      <xdr:colOff>0</xdr:colOff>
      <xdr:row>24</xdr:row>
      <xdr:rowOff>0</xdr:rowOff>
    </xdr:from>
    <xdr:to>
      <xdr:col>7</xdr:col>
      <xdr:colOff>990600</xdr:colOff>
      <xdr:row>26</xdr:row>
      <xdr:rowOff>133350</xdr:rowOff>
    </xdr:to>
    <xdr:sp macro="" textlink="">
      <xdr:nvSpPr>
        <xdr:cNvPr id="3" name="Right Arrow 2">
          <a:hlinkClick xmlns:r="http://schemas.openxmlformats.org/officeDocument/2006/relationships" r:id="rId1"/>
        </xdr:cNvPr>
        <xdr:cNvSpPr/>
      </xdr:nvSpPr>
      <xdr:spPr>
        <a:xfrm>
          <a:off x="4095750" y="4572000"/>
          <a:ext cx="2209800" cy="514350"/>
        </a:xfrm>
        <a:prstGeom prst="rightArrow">
          <a:avLst/>
        </a:prstGeom>
        <a:solidFill>
          <a:schemeClr val="accent6">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100" b="1"/>
            <a:t>Continue</a:t>
          </a:r>
          <a:r>
            <a:rPr lang="en-US" sz="1100" b="1" baseline="0"/>
            <a:t> to Pitfalls</a:t>
          </a:r>
          <a:endParaRPr lang="en-US"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314325</xdr:colOff>
      <xdr:row>8</xdr:row>
      <xdr:rowOff>133350</xdr:rowOff>
    </xdr:from>
    <xdr:to>
      <xdr:col>12</xdr:col>
      <xdr:colOff>66675</xdr:colOff>
      <xdr:row>15</xdr:row>
      <xdr:rowOff>142875</xdr:rowOff>
    </xdr:to>
    <xdr:sp macro="" textlink="">
      <xdr:nvSpPr>
        <xdr:cNvPr id="2" name="Rectangular Callout 1"/>
        <xdr:cNvSpPr/>
      </xdr:nvSpPr>
      <xdr:spPr>
        <a:xfrm>
          <a:off x="5267325" y="1657350"/>
          <a:ext cx="3409950" cy="1343025"/>
        </a:xfrm>
        <a:prstGeom prst="wedgeRectCallout">
          <a:avLst>
            <a:gd name="adj1" fmla="val -72033"/>
            <a:gd name="adj2" fmla="val 90278"/>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The lookup of</a:t>
          </a:r>
          <a:r>
            <a:rPr lang="en-US" sz="1100" baseline="0"/>
            <a:t> 13 in the first list does an approximate match and correctly returns the value blue.</a:t>
          </a:r>
          <a:endParaRPr lang="en-US" sz="1100"/>
        </a:p>
        <a:p>
          <a:pPr algn="l"/>
          <a:endParaRPr lang="en-US" sz="1100"/>
        </a:p>
        <a:p>
          <a:pPr algn="l"/>
          <a:r>
            <a:rPr lang="en-US" sz="1100"/>
            <a:t>The</a:t>
          </a:r>
          <a:r>
            <a:rPr lang="en-US" sz="1100" baseline="0"/>
            <a:t> second list is improperly sorted for an approximate match. 13 &gt; 5 so "red" is stored and it moves to the next row. 13&lt;20 so the VLOOKUP stops and returns "red" instead of "blue."</a:t>
          </a:r>
        </a:p>
        <a:p>
          <a:pPr algn="l"/>
          <a:endParaRPr lang="en-US" sz="1100"/>
        </a:p>
      </xdr:txBody>
    </xdr:sp>
    <xdr:clientData/>
  </xdr:twoCellAnchor>
  <xdr:twoCellAnchor>
    <xdr:from>
      <xdr:col>3</xdr:col>
      <xdr:colOff>285750</xdr:colOff>
      <xdr:row>21</xdr:row>
      <xdr:rowOff>38099</xdr:rowOff>
    </xdr:from>
    <xdr:to>
      <xdr:col>8</xdr:col>
      <xdr:colOff>247650</xdr:colOff>
      <xdr:row>25</xdr:row>
      <xdr:rowOff>161924</xdr:rowOff>
    </xdr:to>
    <xdr:sp macro="" textlink="">
      <xdr:nvSpPr>
        <xdr:cNvPr id="3" name="Rectangular Callout 2"/>
        <xdr:cNvSpPr/>
      </xdr:nvSpPr>
      <xdr:spPr>
        <a:xfrm>
          <a:off x="3009900" y="4038599"/>
          <a:ext cx="3409950" cy="885825"/>
        </a:xfrm>
        <a:prstGeom prst="wedgeRectCallout">
          <a:avLst>
            <a:gd name="adj1" fmla="val -72033"/>
            <a:gd name="adj2" fmla="val 90278"/>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This looks like it should work, but notice that the range A21:A25 is</a:t>
          </a:r>
          <a:r>
            <a:rPr lang="en-US" sz="1100" baseline="0"/>
            <a:t> Text format, while the lookup value in B27 is General, and so is treated as a number. The text "1" and number 1 are </a:t>
          </a:r>
          <a:r>
            <a:rPr lang="en-US" sz="1100" b="1" baseline="0"/>
            <a:t>NOT</a:t>
          </a:r>
          <a:r>
            <a:rPr lang="en-US" sz="1100" baseline="0"/>
            <a:t> a match.</a:t>
          </a:r>
        </a:p>
        <a:p>
          <a:pPr algn="l"/>
          <a:endParaRPr lang="en-US" sz="1100"/>
        </a:p>
      </xdr:txBody>
    </xdr:sp>
    <xdr:clientData/>
  </xdr:twoCellAnchor>
  <xdr:twoCellAnchor>
    <xdr:from>
      <xdr:col>11</xdr:col>
      <xdr:colOff>352424</xdr:colOff>
      <xdr:row>26</xdr:row>
      <xdr:rowOff>9524</xdr:rowOff>
    </xdr:from>
    <xdr:to>
      <xdr:col>21</xdr:col>
      <xdr:colOff>209549</xdr:colOff>
      <xdr:row>30</xdr:row>
      <xdr:rowOff>133349</xdr:rowOff>
    </xdr:to>
    <xdr:sp macro="" textlink="">
      <xdr:nvSpPr>
        <xdr:cNvPr id="4" name="Rectangular Callout 3"/>
        <xdr:cNvSpPr/>
      </xdr:nvSpPr>
      <xdr:spPr>
        <a:xfrm>
          <a:off x="8353424" y="4962524"/>
          <a:ext cx="5953125" cy="885825"/>
        </a:xfrm>
        <a:prstGeom prst="wedgeRectCallout">
          <a:avLst>
            <a:gd name="adj1" fmla="val -72033"/>
            <a:gd name="adj2" fmla="val 90278"/>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Again, this looks like it should work. Both the lookup value and the Product_ID are General</a:t>
          </a:r>
          <a:r>
            <a:rPr lang="en-US" sz="1100" baseline="0"/>
            <a:t> format (treated as text) but, if you look at A33 in the Formula Bar, you will find that it has 5 trailing spaces! "101-ABC     " and "101-ABC" are </a:t>
          </a:r>
          <a:r>
            <a:rPr lang="en-US" sz="1100" b="1" baseline="0"/>
            <a:t>NOT</a:t>
          </a:r>
          <a:r>
            <a:rPr lang="en-US" sz="1100" baseline="0"/>
            <a:t> a match.  A36 has had the trailing spaces removed and the lookup works.</a:t>
          </a:r>
        </a:p>
        <a:p>
          <a:pPr algn="l"/>
          <a:endParaRPr lang="en-US" sz="1100"/>
        </a:p>
      </xdr:txBody>
    </xdr:sp>
    <xdr:clientData/>
  </xdr:twoCellAnchor>
  <xdr:twoCellAnchor>
    <xdr:from>
      <xdr:col>3</xdr:col>
      <xdr:colOff>190500</xdr:colOff>
      <xdr:row>0</xdr:row>
      <xdr:rowOff>190499</xdr:rowOff>
    </xdr:from>
    <xdr:to>
      <xdr:col>8</xdr:col>
      <xdr:colOff>152400</xdr:colOff>
      <xdr:row>5</xdr:row>
      <xdr:rowOff>123824</xdr:rowOff>
    </xdr:to>
    <xdr:sp macro="" textlink="">
      <xdr:nvSpPr>
        <xdr:cNvPr id="5" name="Rectangular Callout 4"/>
        <xdr:cNvSpPr/>
      </xdr:nvSpPr>
      <xdr:spPr>
        <a:xfrm>
          <a:off x="2914650" y="190499"/>
          <a:ext cx="3409950" cy="885825"/>
        </a:xfrm>
        <a:prstGeom prst="wedgeRectCallout">
          <a:avLst>
            <a:gd name="adj1" fmla="val -72033"/>
            <a:gd name="adj2" fmla="val 90278"/>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a:t>This is doing</a:t>
          </a:r>
          <a:r>
            <a:rPr lang="en-US" sz="1100" baseline="0"/>
            <a:t> an exact match and looking up the value 6 properly returns an #N/A error. Try 1, 2, 3, 4, or 5 and it will return a value. Note that VLOOKUP is working properly in the first case: the error is expected.</a:t>
          </a:r>
        </a:p>
        <a:p>
          <a:pPr algn="l"/>
          <a:endParaRPr lang="en-US" sz="1100"/>
        </a:p>
      </xdr:txBody>
    </xdr:sp>
    <xdr:clientData/>
  </xdr:twoCellAnchor>
  <xdr:twoCellAnchor>
    <xdr:from>
      <xdr:col>11</xdr:col>
      <xdr:colOff>371475</xdr:colOff>
      <xdr:row>32</xdr:row>
      <xdr:rowOff>161925</xdr:rowOff>
    </xdr:from>
    <xdr:to>
      <xdr:col>15</xdr:col>
      <xdr:colOff>142875</xdr:colOff>
      <xdr:row>35</xdr:row>
      <xdr:rowOff>104775</xdr:rowOff>
    </xdr:to>
    <xdr:sp macro="" textlink="">
      <xdr:nvSpPr>
        <xdr:cNvPr id="6" name="Right Arrow 5">
          <a:hlinkClick xmlns:r="http://schemas.openxmlformats.org/officeDocument/2006/relationships" r:id="rId1"/>
        </xdr:cNvPr>
        <xdr:cNvSpPr/>
      </xdr:nvSpPr>
      <xdr:spPr>
        <a:xfrm>
          <a:off x="8372475" y="6257925"/>
          <a:ext cx="2209800" cy="514350"/>
        </a:xfrm>
        <a:prstGeom prst="rightArrow">
          <a:avLst/>
        </a:prstGeom>
        <a:solidFill>
          <a:schemeClr val="accent6">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100" b="1"/>
            <a:t>Continue</a:t>
          </a:r>
          <a:r>
            <a:rPr lang="en-US" sz="1100" b="1" baseline="0"/>
            <a:t> to Districts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19050</xdr:colOff>
      <xdr:row>2</xdr:row>
      <xdr:rowOff>9525</xdr:rowOff>
    </xdr:from>
    <xdr:to>
      <xdr:col>15</xdr:col>
      <xdr:colOff>485775</xdr:colOff>
      <xdr:row>28</xdr:row>
      <xdr:rowOff>142875</xdr:rowOff>
    </xdr:to>
    <xdr:sp macro="" textlink="">
      <xdr:nvSpPr>
        <xdr:cNvPr id="2" name="TextBox 1"/>
        <xdr:cNvSpPr txBox="1"/>
      </xdr:nvSpPr>
      <xdr:spPr>
        <a:xfrm>
          <a:off x="3409950" y="390525"/>
          <a:ext cx="7172325" cy="5086350"/>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VLOOKUP is very handy</a:t>
          </a:r>
          <a:r>
            <a:rPr lang="en-US" sz="1100" baseline="0"/>
            <a:t> for combining lists of data together.</a:t>
          </a:r>
        </a:p>
        <a:p>
          <a:endParaRPr lang="en-US" sz="1100" baseline="0"/>
        </a:p>
        <a:p>
          <a:r>
            <a:rPr lang="en-US" sz="1100" baseline="0"/>
            <a:t>In this example. we've been given a list of all the counties in Illinois with the judicial district in which they fall. On the "Circuits" sheet, we have a similar list, but with all the judicial circuits listed instead. We want to combine the two and reuse that list in print publications, websites, etc.</a:t>
          </a:r>
        </a:p>
        <a:p>
          <a:endParaRPr lang="en-US" sz="1100" baseline="0"/>
        </a:p>
        <a:p>
          <a:r>
            <a:rPr lang="en-US" sz="1100" baseline="0"/>
            <a:t>Our lookup value will be the County name, and we want to get the values from the second column of the range on the Circuits tab. To make our job easier, the range of data on the Circuits tab has been named "circuit_list." This has two advantages: first, we don't have to select the range manually (=Circuits!A2:B103); second, and most important, using a </a:t>
          </a:r>
          <a:r>
            <a:rPr lang="en-US" sz="1100" b="1" baseline="0"/>
            <a:t>named range </a:t>
          </a:r>
          <a:r>
            <a:rPr lang="en-US" sz="1100" baseline="0"/>
            <a:t>"fixes" the reference to "=Circuits!A2:B103" which is crucial because we are going to enter the function in C2 and copy down. If the reference to the circuit data is not </a:t>
          </a:r>
          <a:r>
            <a:rPr lang="en-US" sz="1100" b="1" baseline="0"/>
            <a:t>absolute</a:t>
          </a:r>
          <a:r>
            <a:rPr lang="en-US" sz="1100" baseline="0"/>
            <a:t>, as we copy down the lookup range will shift and it will not work properly for all counties. We could press </a:t>
          </a:r>
          <a:r>
            <a:rPr lang="en-US" sz="1100" b="1" baseline="0"/>
            <a:t>F4</a:t>
          </a:r>
          <a:r>
            <a:rPr lang="en-US" sz="1100" baseline="0"/>
            <a:t> when we specify the range (=Circuits!$A$2:$B$103) but creating the </a:t>
          </a:r>
          <a:r>
            <a:rPr lang="en-US" sz="1100" b="1" baseline="0"/>
            <a:t>named range </a:t>
          </a:r>
          <a:r>
            <a:rPr lang="en-US" sz="1100" baseline="0"/>
            <a:t>saves us the trouble.</a:t>
          </a:r>
        </a:p>
        <a:p>
          <a:endParaRPr lang="en-US" sz="1100" baseline="0"/>
        </a:p>
        <a:p>
          <a:r>
            <a:rPr lang="en-US" sz="1100" baseline="0"/>
            <a:t>The first one (in cell C2) has been done for you.</a:t>
          </a:r>
        </a:p>
        <a:p>
          <a:endParaRPr lang="en-US" sz="1100" baseline="0"/>
        </a:p>
        <a:p>
          <a:r>
            <a:rPr lang="en-US" sz="1100" baseline="0"/>
            <a:t>=VLOOKUP(A2,circuit_list,2,FALSE)</a:t>
          </a:r>
        </a:p>
        <a:p>
          <a:endParaRPr lang="en-US" sz="1100" baseline="0"/>
        </a:p>
        <a:p>
          <a:r>
            <a:rPr lang="en-US" sz="1100" baseline="0"/>
            <a:t>Just double-click the </a:t>
          </a:r>
          <a:r>
            <a:rPr lang="en-US" sz="1100" b="1" baseline="0"/>
            <a:t>fill handle </a:t>
          </a:r>
          <a:r>
            <a:rPr lang="en-US" sz="1100" baseline="0"/>
            <a:t>on C2 </a:t>
          </a:r>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r>
            <a:rPr lang="en-US" sz="1100" baseline="0"/>
            <a:t>and it will copy the function down for all rows. An example of the completed list can be found on sheet "Combined List."</a:t>
          </a:r>
        </a:p>
        <a:p>
          <a:endParaRPr lang="en-US" sz="1100"/>
        </a:p>
      </xdr:txBody>
    </xdr:sp>
    <xdr:clientData/>
  </xdr:twoCellAnchor>
  <xdr:twoCellAnchor editAs="oneCell">
    <xdr:from>
      <xdr:col>4</xdr:col>
      <xdr:colOff>219075</xdr:colOff>
      <xdr:row>20</xdr:row>
      <xdr:rowOff>76200</xdr:rowOff>
    </xdr:from>
    <xdr:to>
      <xdr:col>7</xdr:col>
      <xdr:colOff>286015</xdr:colOff>
      <xdr:row>26</xdr:row>
      <xdr:rowOff>85886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09975" y="3886200"/>
          <a:ext cx="1895740" cy="1152686"/>
        </a:xfrm>
        <a:prstGeom prst="rect">
          <a:avLst/>
        </a:prstGeom>
        <a:ln w="28575">
          <a:solidFill>
            <a:schemeClr val="accent6"/>
          </a:solidFill>
        </a:ln>
      </xdr:spPr>
    </xdr:pic>
    <xdr:clientData/>
  </xdr:twoCellAnchor>
  <xdr:twoCellAnchor>
    <xdr:from>
      <xdr:col>4</xdr:col>
      <xdr:colOff>9526</xdr:colOff>
      <xdr:row>29</xdr:row>
      <xdr:rowOff>142875</xdr:rowOff>
    </xdr:from>
    <xdr:to>
      <xdr:col>8</xdr:col>
      <xdr:colOff>276226</xdr:colOff>
      <xdr:row>32</xdr:row>
      <xdr:rowOff>85725</xdr:rowOff>
    </xdr:to>
    <xdr:sp macro="" textlink="">
      <xdr:nvSpPr>
        <xdr:cNvPr id="4" name="Right Arrow 3">
          <a:hlinkClick xmlns:r="http://schemas.openxmlformats.org/officeDocument/2006/relationships" r:id="rId2"/>
        </xdr:cNvPr>
        <xdr:cNvSpPr/>
      </xdr:nvSpPr>
      <xdr:spPr>
        <a:xfrm>
          <a:off x="3400426" y="5667375"/>
          <a:ext cx="2705100" cy="514350"/>
        </a:xfrm>
        <a:prstGeom prst="rightArrow">
          <a:avLst/>
        </a:prstGeom>
        <a:solidFill>
          <a:schemeClr val="accent6">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100" b="1" baseline="0"/>
            <a:t>See the final result on Combined List</a:t>
          </a:r>
          <a:endParaRPr lang="en-US"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28574</xdr:colOff>
      <xdr:row>5</xdr:row>
      <xdr:rowOff>76200</xdr:rowOff>
    </xdr:from>
    <xdr:to>
      <xdr:col>13</xdr:col>
      <xdr:colOff>304800</xdr:colOff>
      <xdr:row>12</xdr:row>
      <xdr:rowOff>0</xdr:rowOff>
    </xdr:to>
    <xdr:sp macro="" textlink="">
      <xdr:nvSpPr>
        <xdr:cNvPr id="5" name="TextBox 4"/>
        <xdr:cNvSpPr txBox="1"/>
      </xdr:nvSpPr>
      <xdr:spPr>
        <a:xfrm>
          <a:off x="2457449" y="1028700"/>
          <a:ext cx="6372226"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t>             </a:t>
          </a:r>
        </a:p>
        <a:p>
          <a:r>
            <a:rPr lang="en-US" sz="1600" b="1" baseline="0"/>
            <a:t>         </a:t>
          </a:r>
          <a:r>
            <a:rPr lang="en-US" sz="1600" b="1"/>
            <a:t>Remember: A2:B103</a:t>
          </a:r>
          <a:r>
            <a:rPr lang="en-US" sz="1600" b="1" baseline="0"/>
            <a:t> is a named range called "circuit_list"</a:t>
          </a:r>
          <a:endParaRPr lang="en-US" sz="1600" b="1"/>
        </a:p>
      </xdr:txBody>
    </xdr:sp>
    <xdr:clientData/>
  </xdr:twoCellAnchor>
  <xdr:twoCellAnchor>
    <xdr:from>
      <xdr:col>3</xdr:col>
      <xdr:colOff>114300</xdr:colOff>
      <xdr:row>2</xdr:row>
      <xdr:rowOff>47625</xdr:rowOff>
    </xdr:from>
    <xdr:to>
      <xdr:col>3</xdr:col>
      <xdr:colOff>257175</xdr:colOff>
      <xdr:row>7</xdr:row>
      <xdr:rowOff>161925</xdr:rowOff>
    </xdr:to>
    <xdr:grpSp>
      <xdr:nvGrpSpPr>
        <xdr:cNvPr id="4" name="Group 3"/>
        <xdr:cNvGrpSpPr/>
      </xdr:nvGrpSpPr>
      <xdr:grpSpPr>
        <a:xfrm>
          <a:off x="2543175" y="428625"/>
          <a:ext cx="142875" cy="1066800"/>
          <a:chOff x="2914650" y="2609850"/>
          <a:chExt cx="142875" cy="1066800"/>
        </a:xfrm>
      </xdr:grpSpPr>
      <xdr:sp macro="" textlink="">
        <xdr:nvSpPr>
          <xdr:cNvPr id="2" name="Trapezoid 1"/>
          <xdr:cNvSpPr/>
        </xdr:nvSpPr>
        <xdr:spPr>
          <a:xfrm flipV="1">
            <a:off x="2914650" y="2609850"/>
            <a:ext cx="142875" cy="933450"/>
          </a:xfrm>
          <a:prstGeom prst="trapezoid">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 name="Oval 2"/>
          <xdr:cNvSpPr/>
        </xdr:nvSpPr>
        <xdr:spPr>
          <a:xfrm>
            <a:off x="2938462" y="3581400"/>
            <a:ext cx="95250" cy="9525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57150</xdr:colOff>
      <xdr:row>9</xdr:row>
      <xdr:rowOff>66675</xdr:rowOff>
    </xdr:from>
    <xdr:to>
      <xdr:col>10</xdr:col>
      <xdr:colOff>133350</xdr:colOff>
      <xdr:row>26</xdr:row>
      <xdr:rowOff>152400</xdr:rowOff>
    </xdr:to>
    <xdr:pic>
      <xdr:nvPicPr>
        <xdr:cNvPr id="4" name="Picture 3" descr="Image result for excel paste value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0" y="1781175"/>
          <a:ext cx="3124200" cy="3324225"/>
        </a:xfrm>
        <a:prstGeom prst="rect">
          <a:avLst/>
        </a:prstGeom>
        <a:noFill/>
        <a:ln w="381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47626</xdr:colOff>
      <xdr:row>3</xdr:row>
      <xdr:rowOff>123825</xdr:rowOff>
    </xdr:from>
    <xdr:to>
      <xdr:col>10</xdr:col>
      <xdr:colOff>142876</xdr:colOff>
      <xdr:row>8</xdr:row>
      <xdr:rowOff>123825</xdr:rowOff>
    </xdr:to>
    <xdr:sp macro="" textlink="">
      <xdr:nvSpPr>
        <xdr:cNvPr id="5" name="TextBox 4"/>
        <xdr:cNvSpPr txBox="1"/>
      </xdr:nvSpPr>
      <xdr:spPr>
        <a:xfrm>
          <a:off x="4048126" y="695325"/>
          <a:ext cx="3143250" cy="952500"/>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you want to</a:t>
          </a:r>
          <a:r>
            <a:rPr lang="en-US" sz="1100" baseline="0"/>
            <a:t> reuse this list, it's a good idea to  </a:t>
          </a:r>
          <a:r>
            <a:rPr lang="en-US" sz="1100" b="1" baseline="0"/>
            <a:t>Copy</a:t>
          </a:r>
          <a:r>
            <a:rPr lang="en-US" sz="1100" baseline="0"/>
            <a:t> it and </a:t>
          </a:r>
          <a:r>
            <a:rPr lang="en-US" sz="1100" b="1" baseline="0"/>
            <a:t>Paste Values</a:t>
          </a:r>
          <a:r>
            <a:rPr lang="en-US" sz="1100" baseline="0"/>
            <a:t>. This will ensure that the values in the third column are literal, and not the result of the VLOOKUP, which could cause problems.</a:t>
          </a:r>
          <a:endParaRPr lang="en-US" sz="1100"/>
        </a:p>
      </xdr:txBody>
    </xdr:sp>
    <xdr:clientData/>
  </xdr:twoCellAnchor>
  <xdr:twoCellAnchor>
    <xdr:from>
      <xdr:col>5</xdr:col>
      <xdr:colOff>0</xdr:colOff>
      <xdr:row>27</xdr:row>
      <xdr:rowOff>180975</xdr:rowOff>
    </xdr:from>
    <xdr:to>
      <xdr:col>9</xdr:col>
      <xdr:colOff>533400</xdr:colOff>
      <xdr:row>30</xdr:row>
      <xdr:rowOff>123825</xdr:rowOff>
    </xdr:to>
    <xdr:sp macro="" textlink="">
      <xdr:nvSpPr>
        <xdr:cNvPr id="6" name="Right Arrow 5">
          <a:hlinkClick xmlns:r="http://schemas.openxmlformats.org/officeDocument/2006/relationships" r:id="rId2"/>
        </xdr:cNvPr>
        <xdr:cNvSpPr/>
      </xdr:nvSpPr>
      <xdr:spPr>
        <a:xfrm>
          <a:off x="4000500" y="5324475"/>
          <a:ext cx="2971800" cy="514350"/>
        </a:xfrm>
        <a:prstGeom prst="rightArrow">
          <a:avLst/>
        </a:prstGeom>
        <a:solidFill>
          <a:schemeClr val="accent6">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100" b="1"/>
            <a:t>Continue</a:t>
          </a:r>
          <a:r>
            <a:rPr lang="en-US" sz="1100" b="1" baseline="0"/>
            <a:t> to Data Table for INDEX MATCH</a:t>
          </a:r>
          <a:endParaRPr lang="en-US" sz="1100" b="1"/>
        </a:p>
      </xdr:txBody>
    </xdr:sp>
    <xdr:clientData/>
  </xdr:twoCellAnchor>
</xdr:wsDr>
</file>

<file path=xl/queryTables/queryTable1.xml><?xml version="1.0" encoding="utf-8"?>
<queryTable xmlns="http://schemas.openxmlformats.org/spreadsheetml/2006/main" name="vlookup hardware inventory" connectionId="1" autoFormatId="16" applyNumberFormats="0" applyBorderFormats="0" applyFontFormats="0" applyPatternFormats="0" applyAlignmentFormats="0" applyWidthHeightFormats="0"/>
</file>

<file path=xl/tables/table1.xml><?xml version="1.0" encoding="utf-8"?>
<table xmlns="http://schemas.openxmlformats.org/spreadsheetml/2006/main" id="1" name="tbl_items" displayName="tbl_items" ref="A1:C12" totalsRowShown="0">
  <autoFilter ref="A1:C12"/>
  <sortState ref="A2:C12">
    <sortCondition ref="A1:A12"/>
  </sortState>
  <tableColumns count="3">
    <tableColumn id="1" name="Item_num"/>
    <tableColumn id="2" name="Description"/>
    <tableColumn id="3" name="Price" dataCellStyle="Currency"/>
  </tableColumns>
  <tableStyleInfo name="TableStyleLight8" showFirstColumn="0" showLastColumn="0" showRowStripes="1" showColumnStripes="0"/>
</table>
</file>

<file path=xl/tables/table2.xml><?xml version="1.0" encoding="utf-8"?>
<table xmlns="http://schemas.openxmlformats.org/spreadsheetml/2006/main" id="3" name="tbl_items2" displayName="tbl_items2" ref="A1:C12" totalsRowShown="0">
  <autoFilter ref="A1:C12"/>
  <sortState ref="A2:C12">
    <sortCondition ref="A1:A12"/>
  </sortState>
  <tableColumns count="3">
    <tableColumn id="1" name="Item_num"/>
    <tableColumn id="2" name="Description"/>
    <tableColumn id="3" name="Price" dataCellStyle="Currency"/>
  </tableColumns>
  <tableStyleInfo name="TableStyleLight8" showFirstColumn="0" showLastColumn="0" showRowStripes="1" showColumnStripes="0"/>
</table>
</file>

<file path=xl/tables/table3.xml><?xml version="1.0" encoding="utf-8"?>
<table xmlns="http://schemas.openxmlformats.org/spreadsheetml/2006/main" id="5" name="tbl_items3" displayName="tbl_items3" ref="A1:C12" totalsRowShown="0">
  <autoFilter ref="A1:C12"/>
  <sortState ref="A2:C12">
    <sortCondition ref="A1:A12"/>
  </sortState>
  <tableColumns count="3">
    <tableColumn id="1" name="Item_num"/>
    <tableColumn id="2" name="Description"/>
    <tableColumn id="3" name="Price" dataCellStyle="Currency"/>
  </tableColumns>
  <tableStyleInfo name="TableStyleLight8" showFirstColumn="0" showLastColumn="0" showRowStripes="1" showColumnStripes="0"/>
</table>
</file>

<file path=xl/tables/table4.xml><?xml version="1.0" encoding="utf-8"?>
<table xmlns="http://schemas.openxmlformats.org/spreadsheetml/2006/main" id="4" name="comm_table" displayName="comm_table" ref="A16:B23" totalsRowShown="0">
  <autoFilter ref="A16:B23"/>
  <tableColumns count="2">
    <tableColumn id="1" name="Sls_threshold" dataDxfId="1" dataCellStyle="Currency"/>
    <tableColumn id="2" name="Comm %" dataDxfId="0" dataCellStyle="Percent"/>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F34"/>
  <sheetViews>
    <sheetView showGridLines="0" tabSelected="1" workbookViewId="0">
      <selection activeCell="C49" sqref="C49"/>
    </sheetView>
  </sheetViews>
  <sheetFormatPr defaultRowHeight="15" x14ac:dyDescent="0.25"/>
  <cols>
    <col min="2" max="2" width="18.85546875" customWidth="1"/>
    <col min="3" max="3" width="36.7109375" bestFit="1" customWidth="1"/>
    <col min="5" max="5" width="27.42578125" bestFit="1" customWidth="1"/>
    <col min="6" max="6" width="39" customWidth="1"/>
  </cols>
  <sheetData>
    <row r="25" spans="1:6" ht="15.75" x14ac:dyDescent="0.25">
      <c r="B25" s="13" t="s">
        <v>223</v>
      </c>
      <c r="E25" s="13" t="s">
        <v>224</v>
      </c>
    </row>
    <row r="26" spans="1:6" ht="15.75" x14ac:dyDescent="0.25">
      <c r="A26" s="13">
        <v>1</v>
      </c>
      <c r="B26" s="14" t="s">
        <v>225</v>
      </c>
      <c r="C26" t="s">
        <v>238</v>
      </c>
      <c r="D26" s="13">
        <v>1</v>
      </c>
      <c r="E26" s="14" t="s">
        <v>233</v>
      </c>
      <c r="F26" t="s">
        <v>246</v>
      </c>
    </row>
    <row r="27" spans="1:6" ht="15.75" x14ac:dyDescent="0.25">
      <c r="A27" s="13">
        <v>2</v>
      </c>
      <c r="B27" s="14" t="s">
        <v>226</v>
      </c>
      <c r="C27" t="s">
        <v>239</v>
      </c>
      <c r="D27" s="13">
        <v>2</v>
      </c>
      <c r="E27" s="14" t="s">
        <v>234</v>
      </c>
      <c r="F27" t="s">
        <v>247</v>
      </c>
    </row>
    <row r="28" spans="1:6" ht="15.75" x14ac:dyDescent="0.25">
      <c r="A28" s="13">
        <v>3</v>
      </c>
      <c r="B28" s="14" t="s">
        <v>227</v>
      </c>
      <c r="C28" t="s">
        <v>240</v>
      </c>
      <c r="D28" s="13">
        <v>3</v>
      </c>
      <c r="E28" s="14" t="s">
        <v>235</v>
      </c>
      <c r="F28" t="s">
        <v>248</v>
      </c>
    </row>
    <row r="29" spans="1:6" ht="15.75" x14ac:dyDescent="0.25">
      <c r="A29" s="13">
        <v>4</v>
      </c>
      <c r="B29" s="14" t="s">
        <v>228</v>
      </c>
      <c r="C29" t="s">
        <v>241</v>
      </c>
      <c r="D29" s="13">
        <v>4</v>
      </c>
      <c r="E29" s="14" t="s">
        <v>236</v>
      </c>
    </row>
    <row r="30" spans="1:6" ht="15.75" x14ac:dyDescent="0.25">
      <c r="A30" s="13">
        <v>5</v>
      </c>
      <c r="B30" s="14" t="s">
        <v>229</v>
      </c>
      <c r="C30" t="s">
        <v>242</v>
      </c>
      <c r="D30" s="13">
        <v>5</v>
      </c>
      <c r="E30" s="14" t="s">
        <v>237</v>
      </c>
    </row>
    <row r="31" spans="1:6" ht="15.75" x14ac:dyDescent="0.25">
      <c r="A31" s="13">
        <v>6</v>
      </c>
      <c r="B31" s="14" t="s">
        <v>230</v>
      </c>
      <c r="C31" t="s">
        <v>243</v>
      </c>
    </row>
    <row r="32" spans="1:6" ht="15.75" x14ac:dyDescent="0.25">
      <c r="A32" s="13">
        <v>7</v>
      </c>
      <c r="B32" s="14" t="s">
        <v>231</v>
      </c>
      <c r="C32" t="s">
        <v>244</v>
      </c>
    </row>
    <row r="33" spans="1:3" ht="15.75" x14ac:dyDescent="0.25">
      <c r="A33" s="13">
        <v>8</v>
      </c>
      <c r="B33" s="14" t="s">
        <v>232</v>
      </c>
      <c r="C33" t="s">
        <v>245</v>
      </c>
    </row>
    <row r="34" spans="1:3" ht="15.75" x14ac:dyDescent="0.25">
      <c r="A34" s="13"/>
    </row>
  </sheetData>
  <hyperlinks>
    <hyperlink ref="B26" location="'Vlookup False'!A1" display="Vlookup False"/>
    <hyperlink ref="B27" location="'Vlookup False (2)'!A1" display="Vlookup False (2)"/>
    <hyperlink ref="B28" location="'Vlookup False (3)'!A1" display="Vlookup False (3)"/>
    <hyperlink ref="B29" location="'Vlookup True'!A1" display="Vlookup True"/>
    <hyperlink ref="B30" location="Pitfalls!A1" display="Pitfalls"/>
    <hyperlink ref="B31" location="Districts!A1" display="Districts"/>
    <hyperlink ref="B32" location="Circuits!A1" display="Circuits"/>
    <hyperlink ref="B33" location="'Combined List'!A1" display="Combined List"/>
    <hyperlink ref="E26" location="'Data Table for INDEX MATCH'!A1" display="Data Table for INDEX MATCH"/>
    <hyperlink ref="E27" location="'Simple VLOOKUP'!A1" display="Simple VLOOKUP"/>
    <hyperlink ref="E28" location="INDEXMATCH!A1" display="INDEXMATCH"/>
    <hyperlink ref="E29" location="'INDEXMATCH (2)'!A1" display="INDEXMATCH (2)"/>
    <hyperlink ref="E30" location="'INDEXMATCH (3)'!A1" display="INDEXMATCH (3)"/>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workbookViewId="0"/>
  </sheetViews>
  <sheetFormatPr defaultRowHeight="15" x14ac:dyDescent="0.25"/>
  <cols>
    <col min="2" max="2" width="12" bestFit="1" customWidth="1"/>
    <col min="3" max="5" width="14.28515625" bestFit="1" customWidth="1"/>
  </cols>
  <sheetData>
    <row r="2" spans="2:5" x14ac:dyDescent="0.25">
      <c r="B2" t="s">
        <v>215</v>
      </c>
      <c r="C2" t="s">
        <v>214</v>
      </c>
      <c r="D2" t="s">
        <v>213</v>
      </c>
      <c r="E2" t="s">
        <v>212</v>
      </c>
    </row>
    <row r="3" spans="2:5" x14ac:dyDescent="0.25">
      <c r="B3" t="s">
        <v>211</v>
      </c>
      <c r="C3" s="10">
        <v>2000000</v>
      </c>
      <c r="D3" s="10">
        <v>1500000</v>
      </c>
      <c r="E3" s="10">
        <f t="shared" ref="E3:E8" si="0">C3-D3</f>
        <v>500000</v>
      </c>
    </row>
    <row r="4" spans="2:5" x14ac:dyDescent="0.25">
      <c r="B4" t="s">
        <v>210</v>
      </c>
      <c r="C4" s="10">
        <v>1740000</v>
      </c>
      <c r="D4" s="10">
        <v>1320000</v>
      </c>
      <c r="E4" s="10">
        <f t="shared" si="0"/>
        <v>420000</v>
      </c>
    </row>
    <row r="5" spans="2:5" x14ac:dyDescent="0.25">
      <c r="B5" t="s">
        <v>209</v>
      </c>
      <c r="C5" s="10">
        <v>3400000</v>
      </c>
      <c r="D5" s="10">
        <v>1800000</v>
      </c>
      <c r="E5" s="10">
        <f t="shared" si="0"/>
        <v>1600000</v>
      </c>
    </row>
    <row r="6" spans="2:5" x14ac:dyDescent="0.25">
      <c r="B6" t="s">
        <v>208</v>
      </c>
      <c r="C6" s="10">
        <v>900000</v>
      </c>
      <c r="D6" s="10">
        <v>1050000</v>
      </c>
      <c r="E6" s="10">
        <f t="shared" si="0"/>
        <v>-150000</v>
      </c>
    </row>
    <row r="7" spans="2:5" x14ac:dyDescent="0.25">
      <c r="B7" t="s">
        <v>207</v>
      </c>
      <c r="C7" s="10">
        <v>1150000</v>
      </c>
      <c r="D7" s="10">
        <v>1100000</v>
      </c>
      <c r="E7" s="10">
        <f t="shared" si="0"/>
        <v>50000</v>
      </c>
    </row>
    <row r="8" spans="2:5" x14ac:dyDescent="0.25">
      <c r="B8" t="s">
        <v>206</v>
      </c>
      <c r="C8" s="10">
        <v>4800000</v>
      </c>
      <c r="D8" s="10">
        <v>2000000</v>
      </c>
      <c r="E8" s="10">
        <f t="shared" si="0"/>
        <v>2800000</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5"/>
  <sheetViews>
    <sheetView workbookViewId="0"/>
  </sheetViews>
  <sheetFormatPr defaultRowHeight="15" x14ac:dyDescent="0.25"/>
  <cols>
    <col min="2" max="2" width="12" bestFit="1" customWidth="1"/>
    <col min="3" max="4" width="15.28515625" bestFit="1" customWidth="1"/>
    <col min="5" max="7" width="14.28515625" bestFit="1" customWidth="1"/>
  </cols>
  <sheetData>
    <row r="2" spans="1:7" ht="15.75" thickBot="1" x14ac:dyDescent="0.3">
      <c r="B2" t="s">
        <v>215</v>
      </c>
      <c r="C2" t="s">
        <v>214</v>
      </c>
      <c r="D2" t="s">
        <v>213</v>
      </c>
      <c r="E2" t="s">
        <v>212</v>
      </c>
    </row>
    <row r="3" spans="1:7" x14ac:dyDescent="0.25">
      <c r="B3" s="16" t="s">
        <v>211</v>
      </c>
      <c r="C3" s="17">
        <v>2000000</v>
      </c>
      <c r="D3" s="17">
        <v>1500000</v>
      </c>
      <c r="E3" s="18">
        <f t="shared" ref="E3:E8" si="0">C3-D3</f>
        <v>500000</v>
      </c>
    </row>
    <row r="4" spans="1:7" x14ac:dyDescent="0.25">
      <c r="B4" s="19" t="s">
        <v>210</v>
      </c>
      <c r="C4" s="15">
        <v>1740000</v>
      </c>
      <c r="D4" s="15">
        <v>1320000</v>
      </c>
      <c r="E4" s="20">
        <f t="shared" si="0"/>
        <v>420000</v>
      </c>
    </row>
    <row r="5" spans="1:7" x14ac:dyDescent="0.25">
      <c r="B5" s="19" t="s">
        <v>209</v>
      </c>
      <c r="C5" s="15">
        <v>3400000</v>
      </c>
      <c r="D5" s="15">
        <v>1800000</v>
      </c>
      <c r="E5" s="20">
        <f t="shared" si="0"/>
        <v>1600000</v>
      </c>
    </row>
    <row r="6" spans="1:7" x14ac:dyDescent="0.25">
      <c r="B6" s="19" t="s">
        <v>208</v>
      </c>
      <c r="C6" s="15">
        <v>900000</v>
      </c>
      <c r="D6" s="15">
        <v>1050000</v>
      </c>
      <c r="E6" s="20">
        <f t="shared" si="0"/>
        <v>-150000</v>
      </c>
    </row>
    <row r="7" spans="1:7" x14ac:dyDescent="0.25">
      <c r="B7" s="19" t="s">
        <v>207</v>
      </c>
      <c r="C7" s="15">
        <v>1150000</v>
      </c>
      <c r="D7" s="15">
        <v>1100000</v>
      </c>
      <c r="E7" s="20">
        <f t="shared" si="0"/>
        <v>50000</v>
      </c>
    </row>
    <row r="8" spans="1:7" ht="15.75" thickBot="1" x14ac:dyDescent="0.3">
      <c r="B8" s="21" t="s">
        <v>206</v>
      </c>
      <c r="C8" s="22">
        <v>4800000</v>
      </c>
      <c r="D8" s="22">
        <v>2000000</v>
      </c>
      <c r="E8" s="23">
        <f t="shared" si="0"/>
        <v>2800000</v>
      </c>
    </row>
    <row r="10" spans="1:7" x14ac:dyDescent="0.25">
      <c r="A10" t="s">
        <v>217</v>
      </c>
      <c r="B10" t="s">
        <v>211</v>
      </c>
    </row>
    <row r="12" spans="1:7" x14ac:dyDescent="0.25">
      <c r="E12" t="s">
        <v>216</v>
      </c>
    </row>
    <row r="13" spans="1:7" x14ac:dyDescent="0.25">
      <c r="D13" t="s">
        <v>214</v>
      </c>
      <c r="E13" s="1">
        <f>VLOOKUP($B$10,$B$3:$E$8,2,FALSE)</f>
        <v>2000000</v>
      </c>
      <c r="F13" s="1"/>
      <c r="G13" s="1"/>
    </row>
    <row r="14" spans="1:7" x14ac:dyDescent="0.25">
      <c r="D14" t="s">
        <v>213</v>
      </c>
      <c r="E14" s="1">
        <f>VLOOKUP($B$10,$B$3:$E$8,3,FALSE)</f>
        <v>1500000</v>
      </c>
      <c r="F14" s="1"/>
      <c r="G14" s="1"/>
    </row>
    <row r="15" spans="1:7" x14ac:dyDescent="0.25">
      <c r="D15" t="s">
        <v>212</v>
      </c>
      <c r="E15" s="1">
        <f>VLOOKUP($B$10,$B$3:$E$8,4,FALSE)</f>
        <v>500000</v>
      </c>
      <c r="F15" s="1"/>
      <c r="G15" s="1"/>
    </row>
  </sheetData>
  <dataValidations disablePrompts="1" count="1">
    <dataValidation type="list" allowBlank="1" showInputMessage="1" showErrorMessage="1" sqref="B10">
      <formula1>$B$3:$B$8</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5"/>
  <sheetViews>
    <sheetView workbookViewId="0"/>
  </sheetViews>
  <sheetFormatPr defaultRowHeight="15" x14ac:dyDescent="0.25"/>
  <cols>
    <col min="2" max="2" width="12" bestFit="1" customWidth="1"/>
    <col min="3" max="4" width="15.28515625" bestFit="1" customWidth="1"/>
    <col min="5" max="7" width="14.28515625" bestFit="1" customWidth="1"/>
  </cols>
  <sheetData>
    <row r="2" spans="1:7" x14ac:dyDescent="0.25">
      <c r="B2" t="s">
        <v>215</v>
      </c>
      <c r="C2" t="s">
        <v>214</v>
      </c>
      <c r="D2" t="s">
        <v>213</v>
      </c>
      <c r="E2" t="s">
        <v>212</v>
      </c>
    </row>
    <row r="3" spans="1:7" x14ac:dyDescent="0.25">
      <c r="B3" s="12" t="s">
        <v>211</v>
      </c>
      <c r="C3" s="11">
        <v>2000000</v>
      </c>
      <c r="D3" s="11">
        <v>1500000</v>
      </c>
      <c r="E3" s="11">
        <f t="shared" ref="E3:E8" si="0">C3-D3</f>
        <v>500000</v>
      </c>
    </row>
    <row r="4" spans="1:7" x14ac:dyDescent="0.25">
      <c r="B4" s="12" t="s">
        <v>210</v>
      </c>
      <c r="C4" s="11">
        <v>1740000</v>
      </c>
      <c r="D4" s="11">
        <v>1320000</v>
      </c>
      <c r="E4" s="11">
        <f t="shared" si="0"/>
        <v>420000</v>
      </c>
    </row>
    <row r="5" spans="1:7" x14ac:dyDescent="0.25">
      <c r="B5" s="12" t="s">
        <v>209</v>
      </c>
      <c r="C5" s="11">
        <v>3400000</v>
      </c>
      <c r="D5" s="11">
        <v>1800000</v>
      </c>
      <c r="E5" s="11">
        <f t="shared" si="0"/>
        <v>1600000</v>
      </c>
    </row>
    <row r="6" spans="1:7" x14ac:dyDescent="0.25">
      <c r="B6" s="12" t="s">
        <v>208</v>
      </c>
      <c r="C6" s="11">
        <v>900000</v>
      </c>
      <c r="D6" s="11">
        <v>1050000</v>
      </c>
      <c r="E6" s="11">
        <f t="shared" si="0"/>
        <v>-150000</v>
      </c>
    </row>
    <row r="7" spans="1:7" x14ac:dyDescent="0.25">
      <c r="B7" s="12" t="s">
        <v>207</v>
      </c>
      <c r="C7" s="11">
        <v>1150000</v>
      </c>
      <c r="D7" s="11">
        <v>1100000</v>
      </c>
      <c r="E7" s="11">
        <f t="shared" si="0"/>
        <v>50000</v>
      </c>
    </row>
    <row r="8" spans="1:7" x14ac:dyDescent="0.25">
      <c r="B8" s="12" t="s">
        <v>206</v>
      </c>
      <c r="C8" s="11">
        <v>4800000</v>
      </c>
      <c r="D8" s="11">
        <v>2000000</v>
      </c>
      <c r="E8" s="11">
        <f t="shared" si="0"/>
        <v>2800000</v>
      </c>
    </row>
    <row r="10" spans="1:7" x14ac:dyDescent="0.25">
      <c r="A10" s="2" t="s">
        <v>217</v>
      </c>
      <c r="B10" t="s">
        <v>208</v>
      </c>
    </row>
    <row r="12" spans="1:7" x14ac:dyDescent="0.25">
      <c r="E12" t="s">
        <v>220</v>
      </c>
      <c r="F12" t="s">
        <v>219</v>
      </c>
      <c r="G12" t="s">
        <v>218</v>
      </c>
    </row>
    <row r="13" spans="1:7" x14ac:dyDescent="0.25">
      <c r="D13" s="2" t="s">
        <v>214</v>
      </c>
      <c r="E13" s="6">
        <f>MATCH($B$10,$B$3:$B$8,0)</f>
        <v>4</v>
      </c>
      <c r="F13" s="1">
        <f>INDEX(C3:E8,E13,1)</f>
        <v>900000</v>
      </c>
      <c r="G13" s="1">
        <f>INDEX(C3:E8,MATCH($B$10,B3:B8,0),1)</f>
        <v>900000</v>
      </c>
    </row>
    <row r="14" spans="1:7" x14ac:dyDescent="0.25">
      <c r="D14" s="2" t="s">
        <v>213</v>
      </c>
      <c r="E14" s="6">
        <f>MATCH($B$10,$B$3:$B$8,0)</f>
        <v>4</v>
      </c>
      <c r="F14" s="1">
        <f>INDEX(C3:E8,E14,2)</f>
        <v>1050000</v>
      </c>
      <c r="G14" s="1">
        <f>INDEX(C3:E8,MATCH($B$10,B3:B8,0),2)</f>
        <v>1050000</v>
      </c>
    </row>
    <row r="15" spans="1:7" x14ac:dyDescent="0.25">
      <c r="D15" s="2" t="s">
        <v>212</v>
      </c>
      <c r="E15" s="6">
        <f>MATCH($B$10,$B$3:$B$8,0)</f>
        <v>4</v>
      </c>
      <c r="F15" s="1">
        <f>INDEX(C3:E8,E15,3)</f>
        <v>-150000</v>
      </c>
      <c r="G15" s="1">
        <f>INDEX(C3:E8,MATCH($B$10,B3:B8,0),3)</f>
        <v>-150000</v>
      </c>
    </row>
  </sheetData>
  <dataValidations count="1">
    <dataValidation type="list" allowBlank="1" showInputMessage="1" showErrorMessage="1" sqref="B10">
      <formula1>$B$3:$B$8</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5"/>
  <sheetViews>
    <sheetView workbookViewId="0"/>
  </sheetViews>
  <sheetFormatPr defaultRowHeight="15" x14ac:dyDescent="0.25"/>
  <cols>
    <col min="2" max="2" width="12" bestFit="1" customWidth="1"/>
    <col min="3" max="4" width="15.28515625" bestFit="1" customWidth="1"/>
    <col min="5" max="7" width="14.28515625" bestFit="1" customWidth="1"/>
  </cols>
  <sheetData>
    <row r="2" spans="1:6" x14ac:dyDescent="0.25">
      <c r="C2" t="s">
        <v>214</v>
      </c>
      <c r="D2" t="s">
        <v>213</v>
      </c>
      <c r="E2" t="s">
        <v>212</v>
      </c>
      <c r="F2" t="s">
        <v>215</v>
      </c>
    </row>
    <row r="3" spans="1:6" x14ac:dyDescent="0.25">
      <c r="C3" s="1">
        <v>2000000</v>
      </c>
      <c r="D3" s="1">
        <v>1500000</v>
      </c>
      <c r="E3" s="1">
        <f t="shared" ref="E3:E8" si="0">C3-D3</f>
        <v>500000</v>
      </c>
      <c r="F3" t="s">
        <v>211</v>
      </c>
    </row>
    <row r="4" spans="1:6" x14ac:dyDescent="0.25">
      <c r="C4" s="1">
        <v>1740000</v>
      </c>
      <c r="D4" s="1">
        <v>1320000</v>
      </c>
      <c r="E4" s="1">
        <f t="shared" si="0"/>
        <v>420000</v>
      </c>
      <c r="F4" t="s">
        <v>210</v>
      </c>
    </row>
    <row r="5" spans="1:6" x14ac:dyDescent="0.25">
      <c r="C5" s="1">
        <v>3400000</v>
      </c>
      <c r="D5" s="1">
        <v>1800000</v>
      </c>
      <c r="E5" s="1">
        <f t="shared" si="0"/>
        <v>1600000</v>
      </c>
      <c r="F5" t="s">
        <v>209</v>
      </c>
    </row>
    <row r="6" spans="1:6" x14ac:dyDescent="0.25">
      <c r="C6" s="1">
        <v>900000</v>
      </c>
      <c r="D6" s="1">
        <v>1050000</v>
      </c>
      <c r="E6" s="1">
        <f t="shared" si="0"/>
        <v>-150000</v>
      </c>
      <c r="F6" t="s">
        <v>208</v>
      </c>
    </row>
    <row r="7" spans="1:6" x14ac:dyDescent="0.25">
      <c r="C7" s="1">
        <v>1150000</v>
      </c>
      <c r="D7" s="1">
        <v>1100000</v>
      </c>
      <c r="E7" s="1">
        <f t="shared" si="0"/>
        <v>50000</v>
      </c>
      <c r="F7" t="s">
        <v>207</v>
      </c>
    </row>
    <row r="8" spans="1:6" x14ac:dyDescent="0.25">
      <c r="C8" s="1">
        <v>4800000</v>
      </c>
      <c r="D8" s="1">
        <v>2000000</v>
      </c>
      <c r="E8" s="1">
        <f t="shared" si="0"/>
        <v>2800000</v>
      </c>
      <c r="F8" t="s">
        <v>206</v>
      </c>
    </row>
    <row r="10" spans="1:6" x14ac:dyDescent="0.25">
      <c r="A10" s="2" t="s">
        <v>217</v>
      </c>
      <c r="B10" t="s">
        <v>211</v>
      </c>
    </row>
    <row r="12" spans="1:6" x14ac:dyDescent="0.25">
      <c r="E12" t="s">
        <v>218</v>
      </c>
    </row>
    <row r="13" spans="1:6" x14ac:dyDescent="0.25">
      <c r="D13" s="2" t="s">
        <v>214</v>
      </c>
      <c r="E13" s="1">
        <f>INDEX(C3:E8,MATCH($B$10,F3:F8,0),1)</f>
        <v>2000000</v>
      </c>
      <c r="F13" s="1"/>
    </row>
    <row r="14" spans="1:6" x14ac:dyDescent="0.25">
      <c r="D14" s="2" t="s">
        <v>213</v>
      </c>
      <c r="E14" s="1">
        <f>INDEX(C3:E8,MATCH($B$10,F3:F8,0),2)</f>
        <v>1500000</v>
      </c>
      <c r="F14" s="1"/>
    </row>
    <row r="15" spans="1:6" x14ac:dyDescent="0.25">
      <c r="D15" s="2" t="s">
        <v>212</v>
      </c>
      <c r="E15" s="1">
        <f>INDEX(C3:E8,MATCH($B$10,F3:F8,0),3)</f>
        <v>500000</v>
      </c>
      <c r="F15" s="1"/>
    </row>
  </sheetData>
  <dataValidations count="1">
    <dataValidation type="list" allowBlank="1" showInputMessage="1" showErrorMessage="1" sqref="B10">
      <formula1>$F$3:$F$8</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8"/>
  <sheetViews>
    <sheetView workbookViewId="0"/>
  </sheetViews>
  <sheetFormatPr defaultRowHeight="15" x14ac:dyDescent="0.25"/>
  <cols>
    <col min="2" max="2" width="12" bestFit="1" customWidth="1"/>
    <col min="3" max="3" width="15.28515625" bestFit="1" customWidth="1"/>
    <col min="4" max="6" width="14.28515625" bestFit="1" customWidth="1"/>
  </cols>
  <sheetData>
    <row r="2" spans="1:6" x14ac:dyDescent="0.25">
      <c r="B2" t="s">
        <v>215</v>
      </c>
      <c r="C2" s="24" t="s">
        <v>214</v>
      </c>
      <c r="D2" s="24" t="s">
        <v>213</v>
      </c>
      <c r="E2" s="24" t="s">
        <v>212</v>
      </c>
    </row>
    <row r="3" spans="1:6" x14ac:dyDescent="0.25">
      <c r="B3" s="8" t="s">
        <v>211</v>
      </c>
      <c r="C3" s="1">
        <v>2000000</v>
      </c>
      <c r="D3" s="1">
        <v>1500000</v>
      </c>
      <c r="E3" s="1">
        <f t="shared" ref="E3:E8" si="0">C3-D3</f>
        <v>500000</v>
      </c>
    </row>
    <row r="4" spans="1:6" x14ac:dyDescent="0.25">
      <c r="B4" s="8" t="s">
        <v>210</v>
      </c>
      <c r="C4" s="1">
        <v>1740000</v>
      </c>
      <c r="D4" s="1">
        <v>1320000</v>
      </c>
      <c r="E4" s="1">
        <f t="shared" si="0"/>
        <v>420000</v>
      </c>
    </row>
    <row r="5" spans="1:6" x14ac:dyDescent="0.25">
      <c r="B5" s="8" t="s">
        <v>209</v>
      </c>
      <c r="C5" s="1">
        <v>3400000</v>
      </c>
      <c r="D5" s="1">
        <v>1800000</v>
      </c>
      <c r="E5" s="1">
        <f t="shared" si="0"/>
        <v>1600000</v>
      </c>
    </row>
    <row r="6" spans="1:6" x14ac:dyDescent="0.25">
      <c r="B6" s="8" t="s">
        <v>208</v>
      </c>
      <c r="C6" s="1">
        <v>900000</v>
      </c>
      <c r="D6" s="1">
        <v>1050000</v>
      </c>
      <c r="E6" s="1">
        <f t="shared" si="0"/>
        <v>-150000</v>
      </c>
    </row>
    <row r="7" spans="1:6" x14ac:dyDescent="0.25">
      <c r="B7" s="8" t="s">
        <v>207</v>
      </c>
      <c r="C7" s="1">
        <v>1150000</v>
      </c>
      <c r="D7" s="1">
        <v>1100000</v>
      </c>
      <c r="E7" s="1">
        <f t="shared" si="0"/>
        <v>50000</v>
      </c>
    </row>
    <row r="8" spans="1:6" x14ac:dyDescent="0.25">
      <c r="B8" s="8" t="s">
        <v>206</v>
      </c>
      <c r="C8" s="1">
        <v>4800000</v>
      </c>
      <c r="D8" s="1">
        <v>2000000</v>
      </c>
      <c r="E8" s="1">
        <f t="shared" si="0"/>
        <v>2800000</v>
      </c>
    </row>
    <row r="10" spans="1:6" x14ac:dyDescent="0.25">
      <c r="A10" s="2" t="s">
        <v>217</v>
      </c>
      <c r="B10" t="s">
        <v>207</v>
      </c>
      <c r="C10" s="2" t="s">
        <v>222</v>
      </c>
      <c r="D10" t="s">
        <v>212</v>
      </c>
      <c r="E10" s="2" t="s">
        <v>221</v>
      </c>
      <c r="F10" s="1">
        <f>INDEX(C3:E8,MATCH($B$10,B3:B8,0),MATCH($D$10,C2:E2,0))</f>
        <v>50000</v>
      </c>
    </row>
    <row r="13" spans="1:6" x14ac:dyDescent="0.25">
      <c r="D13" s="6"/>
      <c r="E13" s="1"/>
      <c r="F13" s="1"/>
    </row>
    <row r="14" spans="1:6" x14ac:dyDescent="0.25">
      <c r="D14" s="6"/>
      <c r="E14" s="1"/>
      <c r="F14" s="1"/>
    </row>
    <row r="15" spans="1:6" x14ac:dyDescent="0.25">
      <c r="C15" t="s">
        <v>249</v>
      </c>
      <c r="D15" s="6"/>
      <c r="E15" s="1"/>
      <c r="F15" s="1"/>
    </row>
    <row r="18" spans="3:3" x14ac:dyDescent="0.25">
      <c r="C18" t="s">
        <v>250</v>
      </c>
    </row>
  </sheetData>
  <dataValidations count="2">
    <dataValidation type="list" allowBlank="1" showInputMessage="1" showErrorMessage="1" sqref="B10">
      <formula1>$B$3:$B$8</formula1>
    </dataValidation>
    <dataValidation type="list" allowBlank="1" showInputMessage="1" showErrorMessage="1" sqref="D10">
      <formula1>$C$2:$E$2</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M29" sqref="M29"/>
    </sheetView>
  </sheetViews>
  <sheetFormatPr defaultRowHeight="15" x14ac:dyDescent="0.25"/>
  <cols>
    <col min="1" max="1" width="12.42578125" bestFit="1" customWidth="1"/>
    <col min="2" max="2" width="31.42578125" bestFit="1" customWidth="1"/>
    <col min="6" max="6" width="11.7109375" bestFit="1" customWidth="1"/>
  </cols>
  <sheetData>
    <row r="1" spans="1:7" x14ac:dyDescent="0.25">
      <c r="A1" t="s">
        <v>0</v>
      </c>
      <c r="B1" t="s">
        <v>1</v>
      </c>
      <c r="C1" t="s">
        <v>2</v>
      </c>
    </row>
    <row r="2" spans="1:7" x14ac:dyDescent="0.25">
      <c r="A2">
        <v>52451</v>
      </c>
      <c r="B2" t="s">
        <v>3</v>
      </c>
      <c r="C2" s="1">
        <v>399.99</v>
      </c>
      <c r="F2" s="3" t="s">
        <v>14</v>
      </c>
      <c r="G2">
        <v>52451</v>
      </c>
    </row>
    <row r="3" spans="1:7" x14ac:dyDescent="0.25">
      <c r="A3">
        <v>52456</v>
      </c>
      <c r="B3" t="s">
        <v>4</v>
      </c>
      <c r="C3" s="1">
        <v>379.99</v>
      </c>
      <c r="F3" s="3" t="s">
        <v>15</v>
      </c>
      <c r="G3" t="str">
        <f>VLOOKUP(G2,tbl_items[],2,FALSE)</f>
        <v>Dishwasher - Stainless</v>
      </c>
    </row>
    <row r="4" spans="1:7" x14ac:dyDescent="0.25">
      <c r="A4">
        <v>72331</v>
      </c>
      <c r="B4" t="s">
        <v>5</v>
      </c>
      <c r="C4" s="1">
        <v>549.99</v>
      </c>
      <c r="F4" s="3" t="s">
        <v>16</v>
      </c>
      <c r="G4" s="1">
        <f>VLOOKUP(G2,tbl_items[],3,FALSE)</f>
        <v>399.99</v>
      </c>
    </row>
    <row r="5" spans="1:7" x14ac:dyDescent="0.25">
      <c r="A5">
        <v>72336</v>
      </c>
      <c r="B5" t="s">
        <v>6</v>
      </c>
      <c r="C5" s="1">
        <v>519.99</v>
      </c>
    </row>
    <row r="6" spans="1:7" x14ac:dyDescent="0.25">
      <c r="A6">
        <v>72351</v>
      </c>
      <c r="B6" t="s">
        <v>7</v>
      </c>
      <c r="C6" s="1">
        <v>569.99</v>
      </c>
    </row>
    <row r="7" spans="1:7" x14ac:dyDescent="0.25">
      <c r="A7">
        <v>92451</v>
      </c>
      <c r="B7" t="s">
        <v>8</v>
      </c>
      <c r="C7" s="1">
        <v>429.99</v>
      </c>
    </row>
    <row r="8" spans="1:7" x14ac:dyDescent="0.25">
      <c r="A8">
        <v>92456</v>
      </c>
      <c r="B8" t="s">
        <v>9</v>
      </c>
      <c r="C8" s="1">
        <v>399.99</v>
      </c>
    </row>
    <row r="9" spans="1:7" x14ac:dyDescent="0.25">
      <c r="A9">
        <v>92671</v>
      </c>
      <c r="B9" t="s">
        <v>10</v>
      </c>
      <c r="C9" s="1">
        <v>319.99</v>
      </c>
    </row>
    <row r="10" spans="1:7" x14ac:dyDescent="0.25">
      <c r="A10">
        <v>92676</v>
      </c>
      <c r="B10" t="s">
        <v>11</v>
      </c>
      <c r="C10" s="1">
        <v>279.99</v>
      </c>
    </row>
    <row r="11" spans="1:7" x14ac:dyDescent="0.25">
      <c r="A11">
        <v>92681</v>
      </c>
      <c r="B11" t="s">
        <v>12</v>
      </c>
      <c r="C11" s="1">
        <v>359.99</v>
      </c>
    </row>
    <row r="12" spans="1:7" x14ac:dyDescent="0.25">
      <c r="A12">
        <v>92686</v>
      </c>
      <c r="B12" t="s">
        <v>13</v>
      </c>
      <c r="C12" s="1">
        <v>329.99</v>
      </c>
    </row>
  </sheetData>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heetViews>
  <sheetFormatPr defaultRowHeight="15" x14ac:dyDescent="0.25"/>
  <cols>
    <col min="1" max="1" width="12.42578125" bestFit="1" customWidth="1"/>
    <col min="2" max="2" width="31.42578125" bestFit="1" customWidth="1"/>
    <col min="6" max="6" width="11.7109375" bestFit="1" customWidth="1"/>
  </cols>
  <sheetData>
    <row r="1" spans="1:7" x14ac:dyDescent="0.25">
      <c r="A1" t="s">
        <v>0</v>
      </c>
      <c r="B1" t="s">
        <v>1</v>
      </c>
      <c r="C1" t="s">
        <v>2</v>
      </c>
    </row>
    <row r="2" spans="1:7" x14ac:dyDescent="0.25">
      <c r="A2">
        <v>52451</v>
      </c>
      <c r="B2" t="s">
        <v>3</v>
      </c>
      <c r="C2" s="1">
        <v>399.99</v>
      </c>
      <c r="F2" s="3" t="s">
        <v>14</v>
      </c>
    </row>
    <row r="3" spans="1:7" x14ac:dyDescent="0.25">
      <c r="A3">
        <v>52456</v>
      </c>
      <c r="B3" t="s">
        <v>4</v>
      </c>
      <c r="C3" s="1">
        <v>379.99</v>
      </c>
      <c r="F3" s="3" t="s">
        <v>15</v>
      </c>
      <c r="G3" t="str">
        <f>_xlfn.IFNA(VLOOKUP(G2,tbl_items2[],2,FALSE),"")</f>
        <v/>
      </c>
    </row>
    <row r="4" spans="1:7" x14ac:dyDescent="0.25">
      <c r="A4">
        <v>72331</v>
      </c>
      <c r="B4" t="s">
        <v>5</v>
      </c>
      <c r="C4" s="1">
        <v>549.99</v>
      </c>
      <c r="F4" s="3" t="s">
        <v>16</v>
      </c>
      <c r="G4" s="1" t="str">
        <f>_xlfn.IFNA(VLOOKUP(G2,tbl_items2[],3,FALSE),"")</f>
        <v/>
      </c>
    </row>
    <row r="5" spans="1:7" x14ac:dyDescent="0.25">
      <c r="A5">
        <v>72336</v>
      </c>
      <c r="B5" t="s">
        <v>6</v>
      </c>
      <c r="C5" s="1">
        <v>519.99</v>
      </c>
    </row>
    <row r="6" spans="1:7" x14ac:dyDescent="0.25">
      <c r="A6">
        <v>72351</v>
      </c>
      <c r="B6" t="s">
        <v>7</v>
      </c>
      <c r="C6" s="1">
        <v>569.99</v>
      </c>
    </row>
    <row r="7" spans="1:7" x14ac:dyDescent="0.25">
      <c r="A7">
        <v>92451</v>
      </c>
      <c r="B7" t="s">
        <v>8</v>
      </c>
      <c r="C7" s="1">
        <v>429.99</v>
      </c>
    </row>
    <row r="8" spans="1:7" x14ac:dyDescent="0.25">
      <c r="A8">
        <v>92456</v>
      </c>
      <c r="B8" t="s">
        <v>9</v>
      </c>
      <c r="C8" s="1">
        <v>399.99</v>
      </c>
    </row>
    <row r="9" spans="1:7" x14ac:dyDescent="0.25">
      <c r="A9">
        <v>92671</v>
      </c>
      <c r="B9" t="s">
        <v>10</v>
      </c>
      <c r="C9" s="1">
        <v>319.99</v>
      </c>
    </row>
    <row r="10" spans="1:7" x14ac:dyDescent="0.25">
      <c r="A10">
        <v>92676</v>
      </c>
      <c r="B10" t="s">
        <v>11</v>
      </c>
      <c r="C10" s="1">
        <v>279.99</v>
      </c>
    </row>
    <row r="11" spans="1:7" x14ac:dyDescent="0.25">
      <c r="A11">
        <v>92681</v>
      </c>
      <c r="B11" t="s">
        <v>12</v>
      </c>
      <c r="C11" s="1">
        <v>359.99</v>
      </c>
    </row>
    <row r="12" spans="1:7" x14ac:dyDescent="0.25">
      <c r="A12">
        <v>92686</v>
      </c>
      <c r="B12" t="s">
        <v>13</v>
      </c>
      <c r="C12" s="1">
        <v>329.99</v>
      </c>
    </row>
  </sheetData>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heetViews>
  <sheetFormatPr defaultRowHeight="15" x14ac:dyDescent="0.25"/>
  <cols>
    <col min="1" max="1" width="12.42578125" bestFit="1" customWidth="1"/>
    <col min="2" max="2" width="31.42578125" bestFit="1" customWidth="1"/>
    <col min="6" max="6" width="11.7109375" bestFit="1" customWidth="1"/>
    <col min="7" max="7" width="13" customWidth="1"/>
  </cols>
  <sheetData>
    <row r="1" spans="1:7" x14ac:dyDescent="0.25">
      <c r="A1" t="s">
        <v>0</v>
      </c>
      <c r="B1" t="s">
        <v>1</v>
      </c>
      <c r="C1" t="s">
        <v>2</v>
      </c>
    </row>
    <row r="2" spans="1:7" x14ac:dyDescent="0.25">
      <c r="A2">
        <v>52451</v>
      </c>
      <c r="B2" t="s">
        <v>3</v>
      </c>
      <c r="C2" s="1">
        <v>399.99</v>
      </c>
      <c r="F2" s="3" t="s">
        <v>14</v>
      </c>
    </row>
    <row r="3" spans="1:7" x14ac:dyDescent="0.25">
      <c r="A3">
        <v>52456</v>
      </c>
      <c r="B3" t="s">
        <v>4</v>
      </c>
      <c r="C3" s="1">
        <v>379.99</v>
      </c>
      <c r="F3" s="3" t="s">
        <v>15</v>
      </c>
      <c r="G3" s="6" t="str">
        <f>IF(ISBLANK($G$2),"",_xlfn.IFNA(VLOOKUP($G$2,tbl_items3[],2,FALSE),"not found"))</f>
        <v/>
      </c>
    </row>
    <row r="4" spans="1:7" x14ac:dyDescent="0.25">
      <c r="A4">
        <v>72331</v>
      </c>
      <c r="B4" t="s">
        <v>5</v>
      </c>
      <c r="C4" s="1">
        <v>549.99</v>
      </c>
      <c r="F4" s="3" t="s">
        <v>16</v>
      </c>
      <c r="G4" s="7" t="str">
        <f>IF(ISBLANK($G$2),"",_xlfn.IFNA(VLOOKUP($G$2,tbl_items3[],3,FALSE),"not found"))</f>
        <v/>
      </c>
    </row>
    <row r="5" spans="1:7" x14ac:dyDescent="0.25">
      <c r="A5">
        <v>72336</v>
      </c>
      <c r="B5" t="s">
        <v>6</v>
      </c>
      <c r="C5" s="1">
        <v>519.99</v>
      </c>
    </row>
    <row r="6" spans="1:7" x14ac:dyDescent="0.25">
      <c r="A6">
        <v>72351</v>
      </c>
      <c r="B6" t="s">
        <v>7</v>
      </c>
      <c r="C6" s="1">
        <v>569.99</v>
      </c>
    </row>
    <row r="7" spans="1:7" x14ac:dyDescent="0.25">
      <c r="A7">
        <v>92451</v>
      </c>
      <c r="B7" t="s">
        <v>8</v>
      </c>
      <c r="C7" s="1">
        <v>429.99</v>
      </c>
    </row>
    <row r="8" spans="1:7" x14ac:dyDescent="0.25">
      <c r="A8">
        <v>92456</v>
      </c>
      <c r="B8" t="s">
        <v>9</v>
      </c>
      <c r="C8" s="1">
        <v>399.99</v>
      </c>
    </row>
    <row r="9" spans="1:7" x14ac:dyDescent="0.25">
      <c r="A9">
        <v>92671</v>
      </c>
      <c r="B9" t="s">
        <v>10</v>
      </c>
      <c r="C9" s="1">
        <v>319.99</v>
      </c>
    </row>
    <row r="10" spans="1:7" x14ac:dyDescent="0.25">
      <c r="A10">
        <v>92676</v>
      </c>
      <c r="B10" t="s">
        <v>11</v>
      </c>
      <c r="C10" s="1">
        <v>279.99</v>
      </c>
    </row>
    <row r="11" spans="1:7" x14ac:dyDescent="0.25">
      <c r="A11">
        <v>92681</v>
      </c>
      <c r="B11" t="s">
        <v>12</v>
      </c>
      <c r="C11" s="1">
        <v>359.99</v>
      </c>
    </row>
    <row r="12" spans="1:7" x14ac:dyDescent="0.25">
      <c r="A12">
        <v>92686</v>
      </c>
      <c r="B12" t="s">
        <v>13</v>
      </c>
      <c r="C12" s="1">
        <v>329.99</v>
      </c>
    </row>
  </sheetData>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heetViews>
  <sheetFormatPr defaultRowHeight="15" x14ac:dyDescent="0.25"/>
  <cols>
    <col min="1" max="1" width="16.28515625" customWidth="1"/>
    <col min="2" max="2" width="13.7109375" bestFit="1" customWidth="1"/>
    <col min="4" max="4" width="13.140625" customWidth="1"/>
    <col min="8" max="8" width="15.140625" customWidth="1"/>
    <col min="9" max="9" width="10.85546875" customWidth="1"/>
  </cols>
  <sheetData>
    <row r="1" spans="1:4" x14ac:dyDescent="0.25">
      <c r="A1" s="8" t="s">
        <v>188</v>
      </c>
      <c r="B1" s="8" t="s">
        <v>189</v>
      </c>
      <c r="C1" s="8" t="s">
        <v>190</v>
      </c>
      <c r="D1" s="8" t="s">
        <v>191</v>
      </c>
    </row>
    <row r="2" spans="1:4" x14ac:dyDescent="0.25">
      <c r="A2" t="s">
        <v>200</v>
      </c>
      <c r="B2" s="9">
        <v>148925</v>
      </c>
      <c r="C2" s="4">
        <f>VLOOKUP(B2,comm_table[],2,TRUE)</f>
        <v>0.06</v>
      </c>
      <c r="D2" s="9">
        <f>PRODUCT(B2,C2)</f>
        <v>8935.5</v>
      </c>
    </row>
    <row r="3" spans="1:4" x14ac:dyDescent="0.25">
      <c r="A3" t="s">
        <v>204</v>
      </c>
      <c r="B3" s="9">
        <v>189257</v>
      </c>
      <c r="C3" s="4">
        <f>VLOOKUP(B3,comm_table[],2,TRUE)</f>
        <v>0.08</v>
      </c>
      <c r="D3" s="9">
        <f t="shared" ref="D3:D14" si="0">PRODUCT(B3,C3)</f>
        <v>15140.56</v>
      </c>
    </row>
    <row r="4" spans="1:4" x14ac:dyDescent="0.25">
      <c r="A4" t="s">
        <v>196</v>
      </c>
      <c r="B4" s="9">
        <v>210811</v>
      </c>
      <c r="C4" s="4">
        <f>VLOOKUP(B4,comm_table[],2,TRUE)</f>
        <v>0.1</v>
      </c>
      <c r="D4" s="9">
        <f t="shared" si="0"/>
        <v>21081.100000000002</v>
      </c>
    </row>
    <row r="5" spans="1:4" x14ac:dyDescent="0.25">
      <c r="A5" t="s">
        <v>198</v>
      </c>
      <c r="B5" s="9">
        <v>209632</v>
      </c>
      <c r="C5" s="4">
        <f>VLOOKUP(B5,comm_table[],2,TRUE)</f>
        <v>0.1</v>
      </c>
      <c r="D5" s="9">
        <f t="shared" si="0"/>
        <v>20963.2</v>
      </c>
    </row>
    <row r="6" spans="1:4" x14ac:dyDescent="0.25">
      <c r="A6" t="s">
        <v>203</v>
      </c>
      <c r="B6" s="9">
        <v>166996</v>
      </c>
      <c r="C6" s="4">
        <f>VLOOKUP(B6,comm_table[],2,TRUE)</f>
        <v>7.0000000000000007E-2</v>
      </c>
      <c r="D6" s="9">
        <f t="shared" si="0"/>
        <v>11689.720000000001</v>
      </c>
    </row>
    <row r="7" spans="1:4" x14ac:dyDescent="0.25">
      <c r="A7" t="s">
        <v>193</v>
      </c>
      <c r="B7" s="9">
        <v>113598</v>
      </c>
      <c r="C7" s="4">
        <f>VLOOKUP(B7,comm_table[],2,TRUE)</f>
        <v>0.05</v>
      </c>
      <c r="D7" s="9">
        <f t="shared" si="0"/>
        <v>5679.9000000000005</v>
      </c>
    </row>
    <row r="8" spans="1:4" x14ac:dyDescent="0.25">
      <c r="A8" t="s">
        <v>202</v>
      </c>
      <c r="B8" s="9">
        <v>100550</v>
      </c>
      <c r="C8" s="4">
        <f>VLOOKUP(B8,comm_table[],2,TRUE)</f>
        <v>0.05</v>
      </c>
      <c r="D8" s="9">
        <f t="shared" si="0"/>
        <v>5027.5</v>
      </c>
    </row>
    <row r="9" spans="1:4" x14ac:dyDescent="0.25">
      <c r="A9" t="s">
        <v>194</v>
      </c>
      <c r="B9" s="9">
        <v>99191</v>
      </c>
      <c r="C9" s="4">
        <f>VLOOKUP(B9,comm_table[],2,TRUE)</f>
        <v>0.04</v>
      </c>
      <c r="D9" s="9">
        <f t="shared" si="0"/>
        <v>3967.64</v>
      </c>
    </row>
    <row r="10" spans="1:4" x14ac:dyDescent="0.25">
      <c r="A10" t="s">
        <v>197</v>
      </c>
      <c r="B10" s="9">
        <v>209008</v>
      </c>
      <c r="C10" s="4">
        <f>VLOOKUP(B10,comm_table[],2,TRUE)</f>
        <v>0.1</v>
      </c>
      <c r="D10" s="9">
        <f t="shared" si="0"/>
        <v>20900.800000000003</v>
      </c>
    </row>
    <row r="11" spans="1:4" x14ac:dyDescent="0.25">
      <c r="A11" t="s">
        <v>199</v>
      </c>
      <c r="B11" s="9">
        <v>142890</v>
      </c>
      <c r="C11" s="4">
        <f>VLOOKUP(B11,comm_table[],2,TRUE)</f>
        <v>0.06</v>
      </c>
      <c r="D11" s="9">
        <f t="shared" si="0"/>
        <v>8573.4</v>
      </c>
    </row>
    <row r="12" spans="1:4" x14ac:dyDescent="0.25">
      <c r="A12" t="s">
        <v>195</v>
      </c>
      <c r="B12" s="9">
        <v>148583</v>
      </c>
      <c r="C12" s="4">
        <f>VLOOKUP(B12,comm_table[],2,TRUE)</f>
        <v>0.06</v>
      </c>
      <c r="D12" s="9">
        <f t="shared" si="0"/>
        <v>8914.98</v>
      </c>
    </row>
    <row r="13" spans="1:4" x14ac:dyDescent="0.25">
      <c r="A13" t="s">
        <v>201</v>
      </c>
      <c r="B13" s="9">
        <v>173345</v>
      </c>
      <c r="C13" s="4">
        <f>VLOOKUP(B13,comm_table[],2,TRUE)</f>
        <v>7.0000000000000007E-2</v>
      </c>
      <c r="D13" s="9">
        <f t="shared" si="0"/>
        <v>12134.150000000001</v>
      </c>
    </row>
    <row r="14" spans="1:4" x14ac:dyDescent="0.25">
      <c r="A14" t="s">
        <v>192</v>
      </c>
      <c r="B14" s="9">
        <v>125726</v>
      </c>
      <c r="C14" s="4">
        <f>VLOOKUP(B14,comm_table[],2,TRUE)</f>
        <v>0.06</v>
      </c>
      <c r="D14" s="9">
        <f t="shared" si="0"/>
        <v>7543.5599999999995</v>
      </c>
    </row>
    <row r="16" spans="1:4" x14ac:dyDescent="0.25">
      <c r="A16" t="s">
        <v>205</v>
      </c>
      <c r="B16" t="s">
        <v>190</v>
      </c>
    </row>
    <row r="17" spans="1:2" x14ac:dyDescent="0.25">
      <c r="A17" s="1">
        <v>50000</v>
      </c>
      <c r="B17" s="4">
        <v>0.03</v>
      </c>
    </row>
    <row r="18" spans="1:2" x14ac:dyDescent="0.25">
      <c r="A18" s="1">
        <v>75000</v>
      </c>
      <c r="B18" s="4">
        <v>0.04</v>
      </c>
    </row>
    <row r="19" spans="1:2" x14ac:dyDescent="0.25">
      <c r="A19" s="1">
        <v>100000</v>
      </c>
      <c r="B19" s="4">
        <v>0.05</v>
      </c>
    </row>
    <row r="20" spans="1:2" x14ac:dyDescent="0.25">
      <c r="A20" s="1">
        <v>125000</v>
      </c>
      <c r="B20" s="4">
        <v>0.06</v>
      </c>
    </row>
    <row r="21" spans="1:2" x14ac:dyDescent="0.25">
      <c r="A21" s="1">
        <v>150000</v>
      </c>
      <c r="B21" s="4">
        <v>7.0000000000000007E-2</v>
      </c>
    </row>
    <row r="22" spans="1:2" x14ac:dyDescent="0.25">
      <c r="A22" s="1">
        <v>175000</v>
      </c>
      <c r="B22" s="4">
        <v>0.08</v>
      </c>
    </row>
    <row r="23" spans="1:2" x14ac:dyDescent="0.25">
      <c r="A23" s="1">
        <v>200000</v>
      </c>
      <c r="B23" s="4">
        <v>0.1</v>
      </c>
    </row>
  </sheetData>
  <sortState ref="A3:A15">
    <sortCondition ref="A3"/>
  </sortState>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heetViews>
  <sheetFormatPr defaultRowHeight="15" x14ac:dyDescent="0.25"/>
  <cols>
    <col min="1" max="1" width="10.42578125" bestFit="1" customWidth="1"/>
    <col min="2" max="2" width="17.7109375" bestFit="1" customWidth="1"/>
    <col min="3" max="3" width="12.7109375" bestFit="1" customWidth="1"/>
    <col min="4" max="4" width="12.7109375" customWidth="1"/>
    <col min="5" max="5" width="10.42578125" customWidth="1"/>
    <col min="6" max="6" width="10.28515625" customWidth="1"/>
  </cols>
  <sheetData>
    <row r="1" spans="1:5" x14ac:dyDescent="0.25">
      <c r="A1">
        <v>1</v>
      </c>
      <c r="B1" t="s">
        <v>46</v>
      </c>
    </row>
    <row r="2" spans="1:5" x14ac:dyDescent="0.25">
      <c r="A2">
        <v>2</v>
      </c>
      <c r="B2" t="s">
        <v>47</v>
      </c>
    </row>
    <row r="3" spans="1:5" x14ac:dyDescent="0.25">
      <c r="A3">
        <v>3</v>
      </c>
      <c r="B3" t="s">
        <v>48</v>
      </c>
    </row>
    <row r="4" spans="1:5" x14ac:dyDescent="0.25">
      <c r="A4">
        <v>4</v>
      </c>
      <c r="B4" t="s">
        <v>49</v>
      </c>
    </row>
    <row r="5" spans="1:5" x14ac:dyDescent="0.25">
      <c r="A5">
        <v>5</v>
      </c>
      <c r="B5" t="s">
        <v>50</v>
      </c>
    </row>
    <row r="7" spans="1:5" x14ac:dyDescent="0.25">
      <c r="A7" t="s">
        <v>53</v>
      </c>
    </row>
    <row r="8" spans="1:5" x14ac:dyDescent="0.25">
      <c r="A8" t="s">
        <v>51</v>
      </c>
      <c r="B8">
        <v>6</v>
      </c>
    </row>
    <row r="9" spans="1:5" x14ac:dyDescent="0.25">
      <c r="A9" t="s">
        <v>52</v>
      </c>
      <c r="B9" t="e">
        <f>VLOOKUP(B8,A1:B5,2,FALSE)</f>
        <v>#N/A</v>
      </c>
    </row>
    <row r="11" spans="1:5" x14ac:dyDescent="0.25">
      <c r="A11">
        <v>5</v>
      </c>
      <c r="B11" t="s">
        <v>46</v>
      </c>
      <c r="D11">
        <v>5</v>
      </c>
      <c r="E11" t="s">
        <v>46</v>
      </c>
    </row>
    <row r="12" spans="1:5" x14ac:dyDescent="0.25">
      <c r="A12">
        <v>10</v>
      </c>
      <c r="B12" t="s">
        <v>47</v>
      </c>
      <c r="D12">
        <v>20</v>
      </c>
      <c r="E12" t="s">
        <v>49</v>
      </c>
    </row>
    <row r="13" spans="1:5" x14ac:dyDescent="0.25">
      <c r="A13">
        <v>15</v>
      </c>
      <c r="B13" t="s">
        <v>48</v>
      </c>
      <c r="D13">
        <v>15</v>
      </c>
      <c r="E13" t="s">
        <v>48</v>
      </c>
    </row>
    <row r="14" spans="1:5" x14ac:dyDescent="0.25">
      <c r="A14">
        <v>20</v>
      </c>
      <c r="B14" t="s">
        <v>49</v>
      </c>
      <c r="D14">
        <v>10</v>
      </c>
      <c r="E14" t="s">
        <v>47</v>
      </c>
    </row>
    <row r="15" spans="1:5" x14ac:dyDescent="0.25">
      <c r="A15">
        <v>25</v>
      </c>
      <c r="B15" t="s">
        <v>50</v>
      </c>
      <c r="D15">
        <v>25</v>
      </c>
      <c r="E15" t="s">
        <v>50</v>
      </c>
    </row>
    <row r="17" spans="1:9" x14ac:dyDescent="0.25">
      <c r="A17" t="s">
        <v>54</v>
      </c>
    </row>
    <row r="18" spans="1:9" x14ac:dyDescent="0.25">
      <c r="A18" t="s">
        <v>51</v>
      </c>
      <c r="B18">
        <v>13</v>
      </c>
      <c r="D18" t="s">
        <v>51</v>
      </c>
      <c r="E18">
        <v>13</v>
      </c>
    </row>
    <row r="19" spans="1:9" x14ac:dyDescent="0.25">
      <c r="A19" t="s">
        <v>52</v>
      </c>
      <c r="B19" t="str">
        <f>VLOOKUP(B18,A11:B15,2,TRUE)</f>
        <v>blue</v>
      </c>
      <c r="D19" t="s">
        <v>52</v>
      </c>
      <c r="E19" t="str">
        <f>VLOOKUP(E18,D11:E15,2,TRUE)</f>
        <v>red</v>
      </c>
    </row>
    <row r="21" spans="1:9" x14ac:dyDescent="0.25">
      <c r="A21" s="5" t="s">
        <v>55</v>
      </c>
      <c r="B21" t="s">
        <v>46</v>
      </c>
    </row>
    <row r="22" spans="1:9" x14ac:dyDescent="0.25">
      <c r="A22" s="5" t="s">
        <v>56</v>
      </c>
      <c r="B22" t="s">
        <v>47</v>
      </c>
    </row>
    <row r="23" spans="1:9" x14ac:dyDescent="0.25">
      <c r="A23" s="5" t="s">
        <v>57</v>
      </c>
      <c r="B23" t="s">
        <v>48</v>
      </c>
    </row>
    <row r="24" spans="1:9" x14ac:dyDescent="0.25">
      <c r="A24" s="5" t="s">
        <v>58</v>
      </c>
      <c r="B24" t="s">
        <v>49</v>
      </c>
    </row>
    <row r="25" spans="1:9" x14ac:dyDescent="0.25">
      <c r="A25" s="5" t="s">
        <v>59</v>
      </c>
      <c r="B25" t="s">
        <v>50</v>
      </c>
    </row>
    <row r="27" spans="1:9" x14ac:dyDescent="0.25">
      <c r="A27" t="s">
        <v>51</v>
      </c>
      <c r="B27">
        <v>1</v>
      </c>
    </row>
    <row r="28" spans="1:9" x14ac:dyDescent="0.25">
      <c r="A28" t="s">
        <v>52</v>
      </c>
      <c r="B28" t="e">
        <f>VLOOKUP(B27,A21:B25,2,FALSE)</f>
        <v>#N/A</v>
      </c>
    </row>
    <row r="32" spans="1:9" x14ac:dyDescent="0.25">
      <c r="A32" t="s">
        <v>40</v>
      </c>
      <c r="B32" t="s">
        <v>41</v>
      </c>
      <c r="C32" t="s">
        <v>42</v>
      </c>
      <c r="D32" t="s">
        <v>43</v>
      </c>
      <c r="H32" t="s">
        <v>44</v>
      </c>
      <c r="I32" t="s">
        <v>45</v>
      </c>
    </row>
    <row r="33" spans="1:9" x14ac:dyDescent="0.25">
      <c r="A33" t="s">
        <v>33</v>
      </c>
      <c r="B33" t="s">
        <v>18</v>
      </c>
      <c r="C33" s="1">
        <v>7.95</v>
      </c>
      <c r="D33">
        <v>64</v>
      </c>
      <c r="H33" t="s">
        <v>17</v>
      </c>
      <c r="I33" t="e">
        <f>VLOOKUP(H33,vlookup_hardware_inventory,3,FALSE)</f>
        <v>#N/A</v>
      </c>
    </row>
    <row r="34" spans="1:9" x14ac:dyDescent="0.25">
      <c r="A34" t="s">
        <v>34</v>
      </c>
      <c r="B34" t="s">
        <v>20</v>
      </c>
      <c r="C34" s="1">
        <v>10.45</v>
      </c>
      <c r="D34">
        <v>26</v>
      </c>
      <c r="H34" t="s">
        <v>19</v>
      </c>
      <c r="I34" t="e">
        <f t="shared" ref="I34:I40" si="0">VLOOKUP(H34,vlookup_hardware_inventory,3,FALSE)</f>
        <v>#N/A</v>
      </c>
    </row>
    <row r="35" spans="1:9" x14ac:dyDescent="0.25">
      <c r="A35" t="s">
        <v>35</v>
      </c>
      <c r="B35" t="s">
        <v>22</v>
      </c>
      <c r="C35" s="1">
        <v>19.79</v>
      </c>
      <c r="D35">
        <v>32</v>
      </c>
      <c r="H35" t="s">
        <v>21</v>
      </c>
      <c r="I35" t="e">
        <f t="shared" si="0"/>
        <v>#N/A</v>
      </c>
    </row>
    <row r="36" spans="1:9" x14ac:dyDescent="0.25">
      <c r="A36" t="s">
        <v>23</v>
      </c>
      <c r="B36" t="s">
        <v>24</v>
      </c>
      <c r="C36" s="1">
        <v>2.0499999999999998</v>
      </c>
      <c r="D36">
        <v>1256</v>
      </c>
      <c r="H36" t="s">
        <v>23</v>
      </c>
      <c r="I36" s="1">
        <f t="shared" si="0"/>
        <v>2.0499999999999998</v>
      </c>
    </row>
    <row r="37" spans="1:9" x14ac:dyDescent="0.25">
      <c r="A37" t="s">
        <v>36</v>
      </c>
      <c r="B37" t="s">
        <v>26</v>
      </c>
      <c r="C37" s="1">
        <v>2.75</v>
      </c>
      <c r="D37">
        <v>1045</v>
      </c>
      <c r="H37" t="s">
        <v>25</v>
      </c>
      <c r="I37" t="e">
        <f t="shared" si="0"/>
        <v>#N/A</v>
      </c>
    </row>
    <row r="38" spans="1:9" x14ac:dyDescent="0.25">
      <c r="A38" t="s">
        <v>37</v>
      </c>
      <c r="B38" t="s">
        <v>28</v>
      </c>
      <c r="C38" s="1">
        <v>1.75</v>
      </c>
      <c r="D38">
        <v>2235</v>
      </c>
      <c r="H38" t="s">
        <v>27</v>
      </c>
      <c r="I38" t="e">
        <f t="shared" si="0"/>
        <v>#N/A</v>
      </c>
    </row>
    <row r="39" spans="1:9" x14ac:dyDescent="0.25">
      <c r="A39" t="s">
        <v>38</v>
      </c>
      <c r="B39" t="s">
        <v>30</v>
      </c>
      <c r="C39" s="1">
        <v>21.45</v>
      </c>
      <c r="D39">
        <v>12</v>
      </c>
      <c r="H39" t="s">
        <v>29</v>
      </c>
      <c r="I39" t="e">
        <f t="shared" si="0"/>
        <v>#N/A</v>
      </c>
    </row>
    <row r="40" spans="1:9" x14ac:dyDescent="0.25">
      <c r="A40" t="s">
        <v>39</v>
      </c>
      <c r="B40" t="s">
        <v>32</v>
      </c>
      <c r="C40" s="1">
        <v>11.35</v>
      </c>
      <c r="D40">
        <v>7</v>
      </c>
      <c r="H40" t="s">
        <v>31</v>
      </c>
      <c r="I40" t="e">
        <f t="shared" si="0"/>
        <v>#N/A</v>
      </c>
    </row>
  </sheetData>
  <sortState ref="A11:B15">
    <sortCondition ref="A11"/>
  </sortState>
  <pageMargins left="0.7" right="0.7" top="0.75" bottom="0.75" header="0.3" footer="0.3"/>
  <ignoredErrors>
    <ignoredError sqref="A23:A25 A21:A22"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workbookViewId="0">
      <pane ySplit="1" topLeftCell="A2" activePane="bottomLeft" state="frozen"/>
      <selection pane="bottomLeft"/>
    </sheetView>
  </sheetViews>
  <sheetFormatPr defaultRowHeight="15" x14ac:dyDescent="0.25"/>
  <cols>
    <col min="1" max="1" width="12.42578125" bestFit="1" customWidth="1"/>
    <col min="2" max="2" width="14.42578125" bestFit="1" customWidth="1"/>
    <col min="3" max="3" width="14.85546875" bestFit="1" customWidth="1"/>
  </cols>
  <sheetData>
    <row r="1" spans="1:3" x14ac:dyDescent="0.25">
      <c r="A1" t="s">
        <v>60</v>
      </c>
      <c r="B1" t="s">
        <v>61</v>
      </c>
      <c r="C1" t="s">
        <v>62</v>
      </c>
    </row>
    <row r="2" spans="1:3" x14ac:dyDescent="0.25">
      <c r="A2" t="s">
        <v>63</v>
      </c>
      <c r="B2" t="s">
        <v>64</v>
      </c>
      <c r="C2" t="str">
        <f>VLOOKUP(A2,circuit_list,2,FALSE)</f>
        <v>Eighth</v>
      </c>
    </row>
    <row r="3" spans="1:3" x14ac:dyDescent="0.25">
      <c r="A3" t="s">
        <v>65</v>
      </c>
      <c r="B3" t="s">
        <v>66</v>
      </c>
    </row>
    <row r="4" spans="1:3" x14ac:dyDescent="0.25">
      <c r="A4" t="s">
        <v>67</v>
      </c>
      <c r="B4" t="s">
        <v>66</v>
      </c>
    </row>
    <row r="5" spans="1:3" x14ac:dyDescent="0.25">
      <c r="A5" t="s">
        <v>68</v>
      </c>
      <c r="B5" t="s">
        <v>69</v>
      </c>
    </row>
    <row r="6" spans="1:3" x14ac:dyDescent="0.25">
      <c r="A6" t="s">
        <v>70</v>
      </c>
      <c r="B6" t="s">
        <v>64</v>
      </c>
    </row>
    <row r="7" spans="1:3" x14ac:dyDescent="0.25">
      <c r="A7" t="s">
        <v>71</v>
      </c>
      <c r="B7" t="s">
        <v>72</v>
      </c>
    </row>
    <row r="8" spans="1:3" x14ac:dyDescent="0.25">
      <c r="A8" t="s">
        <v>73</v>
      </c>
      <c r="B8" t="s">
        <v>64</v>
      </c>
    </row>
    <row r="9" spans="1:3" x14ac:dyDescent="0.25">
      <c r="A9" t="s">
        <v>74</v>
      </c>
      <c r="B9" t="s">
        <v>69</v>
      </c>
    </row>
    <row r="10" spans="1:3" x14ac:dyDescent="0.25">
      <c r="A10" t="s">
        <v>75</v>
      </c>
      <c r="B10" t="s">
        <v>64</v>
      </c>
    </row>
    <row r="11" spans="1:3" x14ac:dyDescent="0.25">
      <c r="A11" t="s">
        <v>76</v>
      </c>
      <c r="B11" t="s">
        <v>64</v>
      </c>
    </row>
    <row r="12" spans="1:3" x14ac:dyDescent="0.25">
      <c r="A12" t="s">
        <v>77</v>
      </c>
      <c r="B12" t="s">
        <v>66</v>
      </c>
    </row>
    <row r="13" spans="1:3" x14ac:dyDescent="0.25">
      <c r="A13" t="s">
        <v>78</v>
      </c>
      <c r="B13" t="s">
        <v>64</v>
      </c>
    </row>
    <row r="14" spans="1:3" x14ac:dyDescent="0.25">
      <c r="A14" t="s">
        <v>79</v>
      </c>
      <c r="B14" t="s">
        <v>66</v>
      </c>
    </row>
    <row r="15" spans="1:3" x14ac:dyDescent="0.25">
      <c r="A15" t="s">
        <v>80</v>
      </c>
      <c r="B15" t="s">
        <v>66</v>
      </c>
    </row>
    <row r="16" spans="1:3" x14ac:dyDescent="0.25">
      <c r="A16" t="s">
        <v>81</v>
      </c>
      <c r="B16" t="s">
        <v>64</v>
      </c>
    </row>
    <row r="17" spans="1:2" x14ac:dyDescent="0.25">
      <c r="A17" t="s">
        <v>82</v>
      </c>
      <c r="B17" t="s">
        <v>82</v>
      </c>
    </row>
    <row r="18" spans="1:2" x14ac:dyDescent="0.25">
      <c r="A18" t="s">
        <v>83</v>
      </c>
      <c r="B18" t="s">
        <v>66</v>
      </c>
    </row>
    <row r="19" spans="1:2" x14ac:dyDescent="0.25">
      <c r="A19" t="s">
        <v>84</v>
      </c>
      <c r="B19" t="s">
        <v>64</v>
      </c>
    </row>
    <row r="20" spans="1:2" x14ac:dyDescent="0.25">
      <c r="A20" t="s">
        <v>85</v>
      </c>
      <c r="B20" t="s">
        <v>69</v>
      </c>
    </row>
    <row r="21" spans="1:2" x14ac:dyDescent="0.25">
      <c r="A21" t="s">
        <v>86</v>
      </c>
      <c r="B21" t="s">
        <v>64</v>
      </c>
    </row>
    <row r="22" spans="1:2" x14ac:dyDescent="0.25">
      <c r="A22" t="s">
        <v>87</v>
      </c>
      <c r="B22" t="s">
        <v>64</v>
      </c>
    </row>
    <row r="23" spans="1:2" x14ac:dyDescent="0.25">
      <c r="A23" t="s">
        <v>88</v>
      </c>
      <c r="B23" t="s">
        <v>69</v>
      </c>
    </row>
    <row r="24" spans="1:2" x14ac:dyDescent="0.25">
      <c r="A24" t="s">
        <v>89</v>
      </c>
      <c r="B24" t="s">
        <v>64</v>
      </c>
    </row>
    <row r="25" spans="1:2" x14ac:dyDescent="0.25">
      <c r="A25" t="s">
        <v>90</v>
      </c>
      <c r="B25" t="s">
        <v>66</v>
      </c>
    </row>
    <row r="26" spans="1:2" x14ac:dyDescent="0.25">
      <c r="A26" t="s">
        <v>91</v>
      </c>
      <c r="B26" t="s">
        <v>66</v>
      </c>
    </row>
    <row r="27" spans="1:2" x14ac:dyDescent="0.25">
      <c r="A27" t="s">
        <v>92</v>
      </c>
      <c r="B27" t="s">
        <v>66</v>
      </c>
    </row>
    <row r="28" spans="1:2" x14ac:dyDescent="0.25">
      <c r="A28" t="s">
        <v>93</v>
      </c>
      <c r="B28" t="s">
        <v>64</v>
      </c>
    </row>
    <row r="29" spans="1:2" x14ac:dyDescent="0.25">
      <c r="A29" t="s">
        <v>94</v>
      </c>
      <c r="B29" t="s">
        <v>66</v>
      </c>
    </row>
    <row r="30" spans="1:2" x14ac:dyDescent="0.25">
      <c r="A30" t="s">
        <v>95</v>
      </c>
      <c r="B30" t="s">
        <v>72</v>
      </c>
    </row>
    <row r="31" spans="1:2" x14ac:dyDescent="0.25">
      <c r="A31" t="s">
        <v>96</v>
      </c>
      <c r="B31" t="s">
        <v>66</v>
      </c>
    </row>
    <row r="32" spans="1:2" x14ac:dyDescent="0.25">
      <c r="A32" t="s">
        <v>97</v>
      </c>
      <c r="B32" t="s">
        <v>64</v>
      </c>
    </row>
    <row r="33" spans="1:2" x14ac:dyDescent="0.25">
      <c r="A33" t="s">
        <v>98</v>
      </c>
      <c r="B33" t="s">
        <v>72</v>
      </c>
    </row>
    <row r="34" spans="1:2" x14ac:dyDescent="0.25">
      <c r="A34" t="s">
        <v>99</v>
      </c>
      <c r="B34" t="s">
        <v>66</v>
      </c>
    </row>
    <row r="35" spans="1:2" x14ac:dyDescent="0.25">
      <c r="A35" t="s">
        <v>100</v>
      </c>
      <c r="B35" t="s">
        <v>72</v>
      </c>
    </row>
    <row r="36" spans="1:2" x14ac:dyDescent="0.25">
      <c r="A36" t="s">
        <v>101</v>
      </c>
      <c r="B36" t="s">
        <v>66</v>
      </c>
    </row>
    <row r="37" spans="1:2" x14ac:dyDescent="0.25">
      <c r="A37" t="s">
        <v>102</v>
      </c>
      <c r="B37" t="s">
        <v>72</v>
      </c>
    </row>
    <row r="38" spans="1:2" x14ac:dyDescent="0.25">
      <c r="A38" t="s">
        <v>103</v>
      </c>
      <c r="B38" t="s">
        <v>72</v>
      </c>
    </row>
    <row r="39" spans="1:2" x14ac:dyDescent="0.25">
      <c r="A39" t="s">
        <v>104</v>
      </c>
      <c r="B39" t="s">
        <v>69</v>
      </c>
    </row>
    <row r="40" spans="1:2" x14ac:dyDescent="0.25">
      <c r="A40" t="s">
        <v>105</v>
      </c>
      <c r="B40" t="s">
        <v>66</v>
      </c>
    </row>
    <row r="41" spans="1:2" x14ac:dyDescent="0.25">
      <c r="A41" t="s">
        <v>106</v>
      </c>
      <c r="B41" t="s">
        <v>66</v>
      </c>
    </row>
    <row r="42" spans="1:2" x14ac:dyDescent="0.25">
      <c r="A42" t="s">
        <v>107</v>
      </c>
      <c r="B42" t="s">
        <v>66</v>
      </c>
    </row>
    <row r="43" spans="1:2" x14ac:dyDescent="0.25">
      <c r="A43" t="s">
        <v>108</v>
      </c>
      <c r="B43" t="s">
        <v>64</v>
      </c>
    </row>
    <row r="44" spans="1:2" x14ac:dyDescent="0.25">
      <c r="A44" t="s">
        <v>109</v>
      </c>
      <c r="B44" t="s">
        <v>69</v>
      </c>
    </row>
    <row r="45" spans="1:2" x14ac:dyDescent="0.25">
      <c r="A45" t="s">
        <v>110</v>
      </c>
      <c r="B45" t="s">
        <v>66</v>
      </c>
    </row>
    <row r="46" spans="1:2" x14ac:dyDescent="0.25">
      <c r="A46" t="s">
        <v>111</v>
      </c>
      <c r="B46" t="s">
        <v>69</v>
      </c>
    </row>
    <row r="47" spans="1:2" x14ac:dyDescent="0.25">
      <c r="A47" t="s">
        <v>112</v>
      </c>
      <c r="B47" t="s">
        <v>69</v>
      </c>
    </row>
    <row r="48" spans="1:2" x14ac:dyDescent="0.25">
      <c r="A48" t="s">
        <v>113</v>
      </c>
      <c r="B48" t="s">
        <v>69</v>
      </c>
    </row>
    <row r="49" spans="1:2" x14ac:dyDescent="0.25">
      <c r="A49" t="s">
        <v>114</v>
      </c>
      <c r="B49" t="s">
        <v>72</v>
      </c>
    </row>
    <row r="50" spans="1:2" x14ac:dyDescent="0.25">
      <c r="A50" t="s">
        <v>115</v>
      </c>
      <c r="B50" t="s">
        <v>69</v>
      </c>
    </row>
    <row r="51" spans="1:2" x14ac:dyDescent="0.25">
      <c r="A51" t="s">
        <v>116</v>
      </c>
      <c r="B51" t="s">
        <v>72</v>
      </c>
    </row>
    <row r="52" spans="1:2" x14ac:dyDescent="0.25">
      <c r="A52" t="s">
        <v>117</v>
      </c>
      <c r="B52" t="s">
        <v>66</v>
      </c>
    </row>
    <row r="53" spans="1:2" x14ac:dyDescent="0.25">
      <c r="A53" t="s">
        <v>118</v>
      </c>
      <c r="B53" t="s">
        <v>69</v>
      </c>
    </row>
    <row r="54" spans="1:2" x14ac:dyDescent="0.25">
      <c r="A54" t="s">
        <v>119</v>
      </c>
      <c r="B54" t="s">
        <v>64</v>
      </c>
    </row>
    <row r="55" spans="1:2" x14ac:dyDescent="0.25">
      <c r="A55" t="s">
        <v>120</v>
      </c>
      <c r="B55" t="s">
        <v>64</v>
      </c>
    </row>
    <row r="56" spans="1:2" x14ac:dyDescent="0.25">
      <c r="A56" t="s">
        <v>121</v>
      </c>
      <c r="B56" t="s">
        <v>72</v>
      </c>
    </row>
    <row r="57" spans="1:2" x14ac:dyDescent="0.25">
      <c r="A57" t="s">
        <v>122</v>
      </c>
      <c r="B57" t="s">
        <v>69</v>
      </c>
    </row>
    <row r="58" spans="1:2" x14ac:dyDescent="0.25">
      <c r="A58" t="s">
        <v>123</v>
      </c>
      <c r="B58" t="s">
        <v>64</v>
      </c>
    </row>
    <row r="59" spans="1:2" x14ac:dyDescent="0.25">
      <c r="A59" t="s">
        <v>124</v>
      </c>
      <c r="B59" t="s">
        <v>64</v>
      </c>
    </row>
    <row r="60" spans="1:2" x14ac:dyDescent="0.25">
      <c r="A60" t="s">
        <v>125</v>
      </c>
      <c r="B60" t="s">
        <v>64</v>
      </c>
    </row>
    <row r="61" spans="1:2" x14ac:dyDescent="0.25">
      <c r="A61" t="s">
        <v>126</v>
      </c>
      <c r="B61" t="s">
        <v>66</v>
      </c>
    </row>
    <row r="62" spans="1:2" x14ac:dyDescent="0.25">
      <c r="A62" t="s">
        <v>127</v>
      </c>
      <c r="B62" t="s">
        <v>66</v>
      </c>
    </row>
    <row r="63" spans="1:2" x14ac:dyDescent="0.25">
      <c r="A63" t="s">
        <v>128</v>
      </c>
      <c r="B63" t="s">
        <v>72</v>
      </c>
    </row>
    <row r="64" spans="1:2" x14ac:dyDescent="0.25">
      <c r="A64" t="s">
        <v>129</v>
      </c>
      <c r="B64" t="s">
        <v>64</v>
      </c>
    </row>
    <row r="65" spans="1:2" x14ac:dyDescent="0.25">
      <c r="A65" t="s">
        <v>130</v>
      </c>
      <c r="B65" t="s">
        <v>66</v>
      </c>
    </row>
    <row r="66" spans="1:2" x14ac:dyDescent="0.25">
      <c r="A66" t="s">
        <v>131</v>
      </c>
      <c r="B66" t="s">
        <v>64</v>
      </c>
    </row>
    <row r="67" spans="1:2" x14ac:dyDescent="0.25">
      <c r="A67" t="s">
        <v>132</v>
      </c>
      <c r="B67" t="s">
        <v>72</v>
      </c>
    </row>
    <row r="68" spans="1:2" x14ac:dyDescent="0.25">
      <c r="A68" t="s">
        <v>133</v>
      </c>
      <c r="B68" t="s">
        <v>66</v>
      </c>
    </row>
    <row r="69" spans="1:2" x14ac:dyDescent="0.25">
      <c r="A69" t="s">
        <v>134</v>
      </c>
      <c r="B69" t="s">
        <v>66</v>
      </c>
    </row>
    <row r="70" spans="1:2" x14ac:dyDescent="0.25">
      <c r="A70" t="s">
        <v>135</v>
      </c>
      <c r="B70" t="s">
        <v>64</v>
      </c>
    </row>
    <row r="71" spans="1:2" x14ac:dyDescent="0.25">
      <c r="A71" t="s">
        <v>136</v>
      </c>
      <c r="B71" t="s">
        <v>64</v>
      </c>
    </row>
    <row r="72" spans="1:2" x14ac:dyDescent="0.25">
      <c r="A72" t="s">
        <v>137</v>
      </c>
      <c r="B72" t="s">
        <v>69</v>
      </c>
    </row>
    <row r="73" spans="1:2" x14ac:dyDescent="0.25">
      <c r="A73" t="s">
        <v>138</v>
      </c>
      <c r="B73" t="s">
        <v>72</v>
      </c>
    </row>
    <row r="74" spans="1:2" x14ac:dyDescent="0.25">
      <c r="A74" t="s">
        <v>139</v>
      </c>
      <c r="B74" t="s">
        <v>66</v>
      </c>
    </row>
    <row r="75" spans="1:2" x14ac:dyDescent="0.25">
      <c r="A75" t="s">
        <v>140</v>
      </c>
      <c r="B75" t="s">
        <v>64</v>
      </c>
    </row>
    <row r="76" spans="1:2" x14ac:dyDescent="0.25">
      <c r="A76" t="s">
        <v>141</v>
      </c>
      <c r="B76" t="s">
        <v>64</v>
      </c>
    </row>
    <row r="77" spans="1:2" x14ac:dyDescent="0.25">
      <c r="A77" t="s">
        <v>142</v>
      </c>
      <c r="B77" t="s">
        <v>66</v>
      </c>
    </row>
    <row r="78" spans="1:2" x14ac:dyDescent="0.25">
      <c r="A78" t="s">
        <v>143</v>
      </c>
      <c r="B78" t="s">
        <v>66</v>
      </c>
    </row>
    <row r="79" spans="1:2" x14ac:dyDescent="0.25">
      <c r="A79" t="s">
        <v>144</v>
      </c>
      <c r="B79" t="s">
        <v>72</v>
      </c>
    </row>
    <row r="80" spans="1:2" x14ac:dyDescent="0.25">
      <c r="A80" t="s">
        <v>145</v>
      </c>
      <c r="B80" t="s">
        <v>66</v>
      </c>
    </row>
    <row r="81" spans="1:2" x14ac:dyDescent="0.25">
      <c r="A81" t="s">
        <v>146</v>
      </c>
      <c r="B81" t="s">
        <v>66</v>
      </c>
    </row>
    <row r="82" spans="1:2" x14ac:dyDescent="0.25">
      <c r="A82" t="s">
        <v>147</v>
      </c>
      <c r="B82" t="s">
        <v>72</v>
      </c>
    </row>
    <row r="83" spans="1:2" x14ac:dyDescent="0.25">
      <c r="A83" t="s">
        <v>148</v>
      </c>
      <c r="B83" t="s">
        <v>66</v>
      </c>
    </row>
    <row r="84" spans="1:2" x14ac:dyDescent="0.25">
      <c r="A84" t="s">
        <v>149</v>
      </c>
      <c r="B84" t="s">
        <v>66</v>
      </c>
    </row>
    <row r="85" spans="1:2" x14ac:dyDescent="0.25">
      <c r="A85" t="s">
        <v>150</v>
      </c>
      <c r="B85" t="s">
        <v>64</v>
      </c>
    </row>
    <row r="86" spans="1:2" x14ac:dyDescent="0.25">
      <c r="A86" t="s">
        <v>151</v>
      </c>
      <c r="B86" t="s">
        <v>64</v>
      </c>
    </row>
    <row r="87" spans="1:2" x14ac:dyDescent="0.25">
      <c r="A87" t="s">
        <v>152</v>
      </c>
      <c r="B87" t="s">
        <v>64</v>
      </c>
    </row>
    <row r="88" spans="1:2" x14ac:dyDescent="0.25">
      <c r="A88" t="s">
        <v>153</v>
      </c>
      <c r="B88" t="s">
        <v>66</v>
      </c>
    </row>
    <row r="89" spans="1:2" x14ac:dyDescent="0.25">
      <c r="A89" t="s">
        <v>154</v>
      </c>
      <c r="B89" t="s">
        <v>72</v>
      </c>
    </row>
    <row r="90" spans="1:2" x14ac:dyDescent="0.25">
      <c r="A90" t="s">
        <v>155</v>
      </c>
      <c r="B90" t="s">
        <v>69</v>
      </c>
    </row>
    <row r="91" spans="1:2" x14ac:dyDescent="0.25">
      <c r="A91" t="s">
        <v>156</v>
      </c>
      <c r="B91" t="s">
        <v>72</v>
      </c>
    </row>
    <row r="92" spans="1:2" x14ac:dyDescent="0.25">
      <c r="A92" t="s">
        <v>157</v>
      </c>
      <c r="B92" t="s">
        <v>66</v>
      </c>
    </row>
    <row r="93" spans="1:2" x14ac:dyDescent="0.25">
      <c r="A93" t="s">
        <v>158</v>
      </c>
      <c r="B93" t="s">
        <v>64</v>
      </c>
    </row>
    <row r="94" spans="1:2" x14ac:dyDescent="0.25">
      <c r="A94" t="s">
        <v>159</v>
      </c>
      <c r="B94" t="s">
        <v>66</v>
      </c>
    </row>
    <row r="95" spans="1:2" x14ac:dyDescent="0.25">
      <c r="A95" t="s">
        <v>160</v>
      </c>
      <c r="B95" t="s">
        <v>72</v>
      </c>
    </row>
    <row r="96" spans="1:2" x14ac:dyDescent="0.25">
      <c r="A96" t="s">
        <v>161</v>
      </c>
      <c r="B96" t="s">
        <v>66</v>
      </c>
    </row>
    <row r="97" spans="1:2" x14ac:dyDescent="0.25">
      <c r="A97" t="s">
        <v>162</v>
      </c>
      <c r="B97" t="s">
        <v>66</v>
      </c>
    </row>
    <row r="98" spans="1:2" x14ac:dyDescent="0.25">
      <c r="A98" t="s">
        <v>163</v>
      </c>
      <c r="B98" t="s">
        <v>66</v>
      </c>
    </row>
    <row r="99" spans="1:2" x14ac:dyDescent="0.25">
      <c r="A99" t="s">
        <v>164</v>
      </c>
      <c r="B99" t="s">
        <v>72</v>
      </c>
    </row>
    <row r="100" spans="1:2" x14ac:dyDescent="0.25">
      <c r="A100" t="s">
        <v>165</v>
      </c>
      <c r="B100" t="s">
        <v>72</v>
      </c>
    </row>
    <row r="101" spans="1:2" x14ac:dyDescent="0.25">
      <c r="A101" t="s">
        <v>166</v>
      </c>
      <c r="B101" t="s">
        <v>66</v>
      </c>
    </row>
    <row r="102" spans="1:2" x14ac:dyDescent="0.25">
      <c r="A102" t="s">
        <v>167</v>
      </c>
      <c r="B102" t="s">
        <v>69</v>
      </c>
    </row>
    <row r="103" spans="1:2" x14ac:dyDescent="0.25">
      <c r="A103" t="s">
        <v>168</v>
      </c>
      <c r="B103" t="s">
        <v>64</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3"/>
  <sheetViews>
    <sheetView workbookViewId="0">
      <pane ySplit="1" topLeftCell="A2" activePane="bottomLeft" state="frozen"/>
      <selection pane="bottomLeft" activeCell="J53" sqref="J53"/>
    </sheetView>
  </sheetViews>
  <sheetFormatPr defaultRowHeight="15" x14ac:dyDescent="0.25"/>
  <cols>
    <col min="1" max="1" width="12.42578125" bestFit="1" customWidth="1"/>
    <col min="2" max="2" width="14.85546875" bestFit="1" customWidth="1"/>
  </cols>
  <sheetData>
    <row r="1" spans="1:2" x14ac:dyDescent="0.25">
      <c r="A1" t="s">
        <v>60</v>
      </c>
      <c r="B1" t="s">
        <v>62</v>
      </c>
    </row>
    <row r="2" spans="1:2" x14ac:dyDescent="0.25">
      <c r="A2" t="s">
        <v>82</v>
      </c>
      <c r="B2" t="s">
        <v>82</v>
      </c>
    </row>
    <row r="3" spans="1:2" x14ac:dyDescent="0.25">
      <c r="A3" t="s">
        <v>88</v>
      </c>
      <c r="B3" t="s">
        <v>169</v>
      </c>
    </row>
    <row r="4" spans="1:2" x14ac:dyDescent="0.25">
      <c r="A4" t="s">
        <v>151</v>
      </c>
      <c r="B4" t="s">
        <v>170</v>
      </c>
    </row>
    <row r="5" spans="1:2" x14ac:dyDescent="0.25">
      <c r="A5" t="s">
        <v>141</v>
      </c>
      <c r="B5" t="s">
        <v>170</v>
      </c>
    </row>
    <row r="6" spans="1:2" x14ac:dyDescent="0.25">
      <c r="A6" t="s">
        <v>131</v>
      </c>
      <c r="B6" t="s">
        <v>170</v>
      </c>
    </row>
    <row r="7" spans="1:2" x14ac:dyDescent="0.25">
      <c r="A7" t="s">
        <v>129</v>
      </c>
      <c r="B7" t="s">
        <v>170</v>
      </c>
    </row>
    <row r="8" spans="1:2" x14ac:dyDescent="0.25">
      <c r="A8" t="s">
        <v>75</v>
      </c>
      <c r="B8" t="s">
        <v>170</v>
      </c>
    </row>
    <row r="9" spans="1:2" x14ac:dyDescent="0.25">
      <c r="A9" t="s">
        <v>73</v>
      </c>
      <c r="B9" t="s">
        <v>170</v>
      </c>
    </row>
    <row r="10" spans="1:2" x14ac:dyDescent="0.25">
      <c r="A10" t="s">
        <v>70</v>
      </c>
      <c r="B10" t="s">
        <v>170</v>
      </c>
    </row>
    <row r="11" spans="1:2" x14ac:dyDescent="0.25">
      <c r="A11" t="s">
        <v>63</v>
      </c>
      <c r="B11" t="s">
        <v>170</v>
      </c>
    </row>
    <row r="12" spans="1:2" x14ac:dyDescent="0.25">
      <c r="A12" t="s">
        <v>168</v>
      </c>
      <c r="B12" t="s">
        <v>171</v>
      </c>
    </row>
    <row r="13" spans="1:2" x14ac:dyDescent="0.25">
      <c r="A13" t="s">
        <v>123</v>
      </c>
      <c r="B13" t="s">
        <v>171</v>
      </c>
    </row>
    <row r="14" spans="1:2" x14ac:dyDescent="0.25">
      <c r="A14" t="s">
        <v>120</v>
      </c>
      <c r="B14" t="s">
        <v>171</v>
      </c>
    </row>
    <row r="15" spans="1:2" x14ac:dyDescent="0.25">
      <c r="A15" t="s">
        <v>119</v>
      </c>
      <c r="B15" t="s">
        <v>171</v>
      </c>
    </row>
    <row r="16" spans="1:2" x14ac:dyDescent="0.25">
      <c r="A16" t="s">
        <v>93</v>
      </c>
      <c r="B16" t="s">
        <v>171</v>
      </c>
    </row>
    <row r="17" spans="1:2" x14ac:dyDescent="0.25">
      <c r="A17" t="s">
        <v>155</v>
      </c>
      <c r="B17" t="s">
        <v>172</v>
      </c>
    </row>
    <row r="18" spans="1:2" x14ac:dyDescent="0.25">
      <c r="A18" t="s">
        <v>137</v>
      </c>
      <c r="B18" t="s">
        <v>172</v>
      </c>
    </row>
    <row r="19" spans="1:2" x14ac:dyDescent="0.25">
      <c r="A19" t="s">
        <v>118</v>
      </c>
      <c r="B19" t="s">
        <v>172</v>
      </c>
    </row>
    <row r="20" spans="1:2" x14ac:dyDescent="0.25">
      <c r="A20" t="s">
        <v>109</v>
      </c>
      <c r="B20" t="s">
        <v>172</v>
      </c>
    </row>
    <row r="21" spans="1:2" x14ac:dyDescent="0.25">
      <c r="A21" t="s">
        <v>74</v>
      </c>
      <c r="B21" t="s">
        <v>172</v>
      </c>
    </row>
    <row r="22" spans="1:2" x14ac:dyDescent="0.25">
      <c r="A22" t="s">
        <v>158</v>
      </c>
      <c r="B22" t="s">
        <v>66</v>
      </c>
    </row>
    <row r="23" spans="1:2" x14ac:dyDescent="0.25">
      <c r="A23" t="s">
        <v>89</v>
      </c>
      <c r="B23" t="s">
        <v>66</v>
      </c>
    </row>
    <row r="24" spans="1:2" x14ac:dyDescent="0.25">
      <c r="A24" t="s">
        <v>84</v>
      </c>
      <c r="B24" t="s">
        <v>66</v>
      </c>
    </row>
    <row r="25" spans="1:2" x14ac:dyDescent="0.25">
      <c r="A25" t="s">
        <v>81</v>
      </c>
      <c r="B25" t="s">
        <v>66</v>
      </c>
    </row>
    <row r="26" spans="1:2" x14ac:dyDescent="0.25">
      <c r="A26" t="s">
        <v>78</v>
      </c>
      <c r="B26" t="s">
        <v>66</v>
      </c>
    </row>
    <row r="27" spans="1:2" x14ac:dyDescent="0.25">
      <c r="A27" t="s">
        <v>166</v>
      </c>
      <c r="B27" t="s">
        <v>173</v>
      </c>
    </row>
    <row r="28" spans="1:2" x14ac:dyDescent="0.25">
      <c r="A28" t="s">
        <v>157</v>
      </c>
      <c r="B28" t="s">
        <v>173</v>
      </c>
    </row>
    <row r="29" spans="1:2" x14ac:dyDescent="0.25">
      <c r="A29" t="s">
        <v>149</v>
      </c>
      <c r="B29" t="s">
        <v>173</v>
      </c>
    </row>
    <row r="30" spans="1:2" x14ac:dyDescent="0.25">
      <c r="A30" t="s">
        <v>143</v>
      </c>
      <c r="B30" t="s">
        <v>173</v>
      </c>
    </row>
    <row r="31" spans="1:2" x14ac:dyDescent="0.25">
      <c r="A31" t="s">
        <v>142</v>
      </c>
      <c r="B31" t="s">
        <v>173</v>
      </c>
    </row>
    <row r="32" spans="1:2" x14ac:dyDescent="0.25">
      <c r="A32" t="s">
        <v>130</v>
      </c>
      <c r="B32" t="s">
        <v>173</v>
      </c>
    </row>
    <row r="33" spans="1:2" x14ac:dyDescent="0.25">
      <c r="A33" t="s">
        <v>110</v>
      </c>
      <c r="B33" t="s">
        <v>173</v>
      </c>
    </row>
    <row r="34" spans="1:2" x14ac:dyDescent="0.25">
      <c r="A34" t="s">
        <v>105</v>
      </c>
      <c r="B34" t="s">
        <v>173</v>
      </c>
    </row>
    <row r="35" spans="1:2" x14ac:dyDescent="0.25">
      <c r="A35" t="s">
        <v>65</v>
      </c>
      <c r="B35" t="s">
        <v>173</v>
      </c>
    </row>
    <row r="36" spans="1:2" x14ac:dyDescent="0.25">
      <c r="A36" t="s">
        <v>164</v>
      </c>
      <c r="B36" t="s">
        <v>174</v>
      </c>
    </row>
    <row r="37" spans="1:2" x14ac:dyDescent="0.25">
      <c r="A37" t="s">
        <v>147</v>
      </c>
      <c r="B37" t="s">
        <v>174</v>
      </c>
    </row>
    <row r="38" spans="1:2" x14ac:dyDescent="0.25">
      <c r="A38" t="s">
        <v>132</v>
      </c>
      <c r="B38" t="s">
        <v>174</v>
      </c>
    </row>
    <row r="39" spans="1:2" x14ac:dyDescent="0.25">
      <c r="A39" t="s">
        <v>103</v>
      </c>
      <c r="B39" t="s">
        <v>174</v>
      </c>
    </row>
    <row r="40" spans="1:2" x14ac:dyDescent="0.25">
      <c r="A40" t="s">
        <v>153</v>
      </c>
      <c r="B40" t="s">
        <v>64</v>
      </c>
    </row>
    <row r="41" spans="1:2" x14ac:dyDescent="0.25">
      <c r="A41" t="s">
        <v>134</v>
      </c>
      <c r="B41" t="s">
        <v>64</v>
      </c>
    </row>
    <row r="42" spans="1:2" x14ac:dyDescent="0.25">
      <c r="A42" t="s">
        <v>127</v>
      </c>
      <c r="B42" t="s">
        <v>64</v>
      </c>
    </row>
    <row r="43" spans="1:2" x14ac:dyDescent="0.25">
      <c r="A43" t="s">
        <v>106</v>
      </c>
      <c r="B43" t="s">
        <v>64</v>
      </c>
    </row>
    <row r="44" spans="1:2" x14ac:dyDescent="0.25">
      <c r="A44" t="s">
        <v>92</v>
      </c>
      <c r="B44" t="s">
        <v>64</v>
      </c>
    </row>
    <row r="45" spans="1:2" x14ac:dyDescent="0.25">
      <c r="A45" t="s">
        <v>91</v>
      </c>
      <c r="B45" t="s">
        <v>64</v>
      </c>
    </row>
    <row r="46" spans="1:2" x14ac:dyDescent="0.25">
      <c r="A46" t="s">
        <v>80</v>
      </c>
      <c r="B46" t="s">
        <v>64</v>
      </c>
    </row>
    <row r="47" spans="1:2" x14ac:dyDescent="0.25">
      <c r="A47" t="s">
        <v>79</v>
      </c>
      <c r="B47" t="s">
        <v>64</v>
      </c>
    </row>
    <row r="48" spans="1:2" x14ac:dyDescent="0.25">
      <c r="A48" t="s">
        <v>77</v>
      </c>
      <c r="B48" t="s">
        <v>64</v>
      </c>
    </row>
    <row r="49" spans="1:2" x14ac:dyDescent="0.25">
      <c r="A49" t="s">
        <v>115</v>
      </c>
      <c r="B49" t="s">
        <v>175</v>
      </c>
    </row>
    <row r="50" spans="1:2" x14ac:dyDescent="0.25">
      <c r="A50" t="s">
        <v>160</v>
      </c>
      <c r="B50" t="s">
        <v>176</v>
      </c>
    </row>
    <row r="51" spans="1:2" x14ac:dyDescent="0.25">
      <c r="A51" t="s">
        <v>121</v>
      </c>
      <c r="B51" t="s">
        <v>176</v>
      </c>
    </row>
    <row r="52" spans="1:2" x14ac:dyDescent="0.25">
      <c r="A52" t="s">
        <v>114</v>
      </c>
      <c r="B52" t="s">
        <v>176</v>
      </c>
    </row>
    <row r="53" spans="1:2" x14ac:dyDescent="0.25">
      <c r="A53" t="s">
        <v>102</v>
      </c>
      <c r="B53" t="s">
        <v>176</v>
      </c>
    </row>
    <row r="54" spans="1:2" x14ac:dyDescent="0.25">
      <c r="A54" t="s">
        <v>100</v>
      </c>
      <c r="B54" t="s">
        <v>176</v>
      </c>
    </row>
    <row r="55" spans="1:2" x14ac:dyDescent="0.25">
      <c r="A55" t="s">
        <v>95</v>
      </c>
      <c r="B55" t="s">
        <v>176</v>
      </c>
    </row>
    <row r="56" spans="1:2" x14ac:dyDescent="0.25">
      <c r="A56" t="s">
        <v>163</v>
      </c>
      <c r="B56" t="s">
        <v>69</v>
      </c>
    </row>
    <row r="57" spans="1:2" x14ac:dyDescent="0.25">
      <c r="A57" t="s">
        <v>162</v>
      </c>
      <c r="B57" t="s">
        <v>69</v>
      </c>
    </row>
    <row r="58" spans="1:2" x14ac:dyDescent="0.25">
      <c r="A58" t="s">
        <v>159</v>
      </c>
      <c r="B58" t="s">
        <v>69</v>
      </c>
    </row>
    <row r="59" spans="1:2" x14ac:dyDescent="0.25">
      <c r="A59" t="s">
        <v>146</v>
      </c>
      <c r="B59" t="s">
        <v>69</v>
      </c>
    </row>
    <row r="60" spans="1:2" x14ac:dyDescent="0.25">
      <c r="A60" t="s">
        <v>117</v>
      </c>
      <c r="B60" t="s">
        <v>69</v>
      </c>
    </row>
    <row r="61" spans="1:2" x14ac:dyDescent="0.25">
      <c r="A61" t="s">
        <v>107</v>
      </c>
      <c r="B61" t="s">
        <v>69</v>
      </c>
    </row>
    <row r="62" spans="1:2" x14ac:dyDescent="0.25">
      <c r="A62" t="s">
        <v>101</v>
      </c>
      <c r="B62" t="s">
        <v>69</v>
      </c>
    </row>
    <row r="63" spans="1:2" x14ac:dyDescent="0.25">
      <c r="A63" t="s">
        <v>99</v>
      </c>
      <c r="B63" t="s">
        <v>69</v>
      </c>
    </row>
    <row r="64" spans="1:2" x14ac:dyDescent="0.25">
      <c r="A64" t="s">
        <v>96</v>
      </c>
      <c r="B64" t="s">
        <v>69</v>
      </c>
    </row>
    <row r="65" spans="1:2" x14ac:dyDescent="0.25">
      <c r="A65" t="s">
        <v>94</v>
      </c>
      <c r="B65" t="s">
        <v>69</v>
      </c>
    </row>
    <row r="66" spans="1:2" x14ac:dyDescent="0.25">
      <c r="A66" t="s">
        <v>90</v>
      </c>
      <c r="B66" t="s">
        <v>69</v>
      </c>
    </row>
    <row r="67" spans="1:2" x14ac:dyDescent="0.25">
      <c r="A67" t="s">
        <v>83</v>
      </c>
      <c r="B67" t="s">
        <v>69</v>
      </c>
    </row>
    <row r="68" spans="1:2" x14ac:dyDescent="0.25">
      <c r="A68" t="s">
        <v>167</v>
      </c>
      <c r="B68" t="s">
        <v>177</v>
      </c>
    </row>
    <row r="69" spans="1:2" x14ac:dyDescent="0.25">
      <c r="A69" t="s">
        <v>68</v>
      </c>
      <c r="B69" t="s">
        <v>177</v>
      </c>
    </row>
    <row r="70" spans="1:2" x14ac:dyDescent="0.25">
      <c r="A70" t="s">
        <v>152</v>
      </c>
      <c r="B70" t="s">
        <v>178</v>
      </c>
    </row>
    <row r="71" spans="1:2" x14ac:dyDescent="0.25">
      <c r="A71" t="s">
        <v>150</v>
      </c>
      <c r="B71" t="s">
        <v>178</v>
      </c>
    </row>
    <row r="72" spans="1:2" x14ac:dyDescent="0.25">
      <c r="A72" t="s">
        <v>135</v>
      </c>
      <c r="B72" t="s">
        <v>178</v>
      </c>
    </row>
    <row r="73" spans="1:2" x14ac:dyDescent="0.25">
      <c r="A73" t="s">
        <v>125</v>
      </c>
      <c r="B73" t="s">
        <v>178</v>
      </c>
    </row>
    <row r="74" spans="1:2" x14ac:dyDescent="0.25">
      <c r="A74" t="s">
        <v>108</v>
      </c>
      <c r="B74" t="s">
        <v>178</v>
      </c>
    </row>
    <row r="75" spans="1:2" x14ac:dyDescent="0.25">
      <c r="A75" t="s">
        <v>97</v>
      </c>
      <c r="B75" t="s">
        <v>178</v>
      </c>
    </row>
    <row r="76" spans="1:2" x14ac:dyDescent="0.25">
      <c r="A76" t="s">
        <v>111</v>
      </c>
      <c r="B76" t="s">
        <v>179</v>
      </c>
    </row>
    <row r="77" spans="1:2" x14ac:dyDescent="0.25">
      <c r="A77" t="s">
        <v>140</v>
      </c>
      <c r="B77" t="s">
        <v>180</v>
      </c>
    </row>
    <row r="78" spans="1:2" x14ac:dyDescent="0.25">
      <c r="A78" t="s">
        <v>136</v>
      </c>
      <c r="B78" t="s">
        <v>180</v>
      </c>
    </row>
    <row r="79" spans="1:2" x14ac:dyDescent="0.25">
      <c r="A79" t="s">
        <v>124</v>
      </c>
      <c r="B79" t="s">
        <v>180</v>
      </c>
    </row>
    <row r="80" spans="1:2" x14ac:dyDescent="0.25">
      <c r="A80" t="s">
        <v>87</v>
      </c>
      <c r="B80" t="s">
        <v>180</v>
      </c>
    </row>
    <row r="81" spans="1:2" x14ac:dyDescent="0.25">
      <c r="A81" t="s">
        <v>86</v>
      </c>
      <c r="B81" t="s">
        <v>180</v>
      </c>
    </row>
    <row r="82" spans="1:2" x14ac:dyDescent="0.25">
      <c r="A82" t="s">
        <v>76</v>
      </c>
      <c r="B82" t="s">
        <v>180</v>
      </c>
    </row>
    <row r="83" spans="1:2" x14ac:dyDescent="0.25">
      <c r="A83" t="s">
        <v>156</v>
      </c>
      <c r="B83" t="s">
        <v>181</v>
      </c>
    </row>
    <row r="84" spans="1:2" x14ac:dyDescent="0.25">
      <c r="A84" t="s">
        <v>154</v>
      </c>
      <c r="B84" t="s">
        <v>181</v>
      </c>
    </row>
    <row r="85" spans="1:2" x14ac:dyDescent="0.25">
      <c r="A85" t="s">
        <v>144</v>
      </c>
      <c r="B85" t="s">
        <v>181</v>
      </c>
    </row>
    <row r="86" spans="1:2" x14ac:dyDescent="0.25">
      <c r="A86" t="s">
        <v>138</v>
      </c>
      <c r="B86" t="s">
        <v>181</v>
      </c>
    </row>
    <row r="87" spans="1:2" x14ac:dyDescent="0.25">
      <c r="A87" t="s">
        <v>128</v>
      </c>
      <c r="B87" t="s">
        <v>181</v>
      </c>
    </row>
    <row r="88" spans="1:2" x14ac:dyDescent="0.25">
      <c r="A88" t="s">
        <v>126</v>
      </c>
      <c r="B88" t="s">
        <v>72</v>
      </c>
    </row>
    <row r="89" spans="1:2" x14ac:dyDescent="0.25">
      <c r="A89" t="s">
        <v>67</v>
      </c>
      <c r="B89" t="s">
        <v>72</v>
      </c>
    </row>
    <row r="90" spans="1:2" x14ac:dyDescent="0.25">
      <c r="A90" t="s">
        <v>116</v>
      </c>
      <c r="B90" t="s">
        <v>182</v>
      </c>
    </row>
    <row r="91" spans="1:2" x14ac:dyDescent="0.25">
      <c r="A91" t="s">
        <v>98</v>
      </c>
      <c r="B91" t="s">
        <v>182</v>
      </c>
    </row>
    <row r="92" spans="1:2" x14ac:dyDescent="0.25">
      <c r="A92" t="s">
        <v>71</v>
      </c>
      <c r="B92" t="s">
        <v>182</v>
      </c>
    </row>
    <row r="93" spans="1:2" x14ac:dyDescent="0.25">
      <c r="A93" t="s">
        <v>165</v>
      </c>
      <c r="B93" t="s">
        <v>183</v>
      </c>
    </row>
    <row r="94" spans="1:2" x14ac:dyDescent="0.25">
      <c r="A94" t="s">
        <v>161</v>
      </c>
      <c r="B94" t="s">
        <v>184</v>
      </c>
    </row>
    <row r="95" spans="1:2" x14ac:dyDescent="0.25">
      <c r="A95" t="s">
        <v>148</v>
      </c>
      <c r="B95" t="s">
        <v>184</v>
      </c>
    </row>
    <row r="96" spans="1:2" x14ac:dyDescent="0.25">
      <c r="A96" t="s">
        <v>145</v>
      </c>
      <c r="B96" t="s">
        <v>184</v>
      </c>
    </row>
    <row r="97" spans="1:2" x14ac:dyDescent="0.25">
      <c r="A97" t="s">
        <v>139</v>
      </c>
      <c r="B97" t="s">
        <v>184</v>
      </c>
    </row>
    <row r="98" spans="1:2" x14ac:dyDescent="0.25">
      <c r="A98" t="s">
        <v>133</v>
      </c>
      <c r="B98" t="s">
        <v>184</v>
      </c>
    </row>
    <row r="99" spans="1:2" x14ac:dyDescent="0.25">
      <c r="A99" t="s">
        <v>112</v>
      </c>
      <c r="B99" t="s">
        <v>185</v>
      </c>
    </row>
    <row r="100" spans="1:2" x14ac:dyDescent="0.25">
      <c r="A100" t="s">
        <v>104</v>
      </c>
      <c r="B100" t="s">
        <v>185</v>
      </c>
    </row>
    <row r="101" spans="1:2" x14ac:dyDescent="0.25">
      <c r="A101" t="s">
        <v>122</v>
      </c>
      <c r="B101" t="s">
        <v>186</v>
      </c>
    </row>
    <row r="102" spans="1:2" x14ac:dyDescent="0.25">
      <c r="A102" t="s">
        <v>113</v>
      </c>
      <c r="B102" t="s">
        <v>187</v>
      </c>
    </row>
    <row r="103" spans="1:2" x14ac:dyDescent="0.25">
      <c r="A103" t="s">
        <v>85</v>
      </c>
      <c r="B103" t="s">
        <v>187</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workbookViewId="0">
      <pane ySplit="1" topLeftCell="A2" activePane="bottomLeft" state="frozen"/>
      <selection pane="bottomLeft" activeCell="L31" sqref="L31"/>
    </sheetView>
  </sheetViews>
  <sheetFormatPr defaultRowHeight="15" x14ac:dyDescent="0.25"/>
  <cols>
    <col min="1" max="1" width="12.42578125" bestFit="1" customWidth="1"/>
    <col min="2" max="2" width="14.42578125" bestFit="1" customWidth="1"/>
    <col min="3" max="3" width="14.85546875" bestFit="1" customWidth="1"/>
  </cols>
  <sheetData>
    <row r="1" spans="1:3" x14ac:dyDescent="0.25">
      <c r="A1" t="s">
        <v>60</v>
      </c>
      <c r="B1" t="s">
        <v>61</v>
      </c>
      <c r="C1" t="s">
        <v>62</v>
      </c>
    </row>
    <row r="2" spans="1:3" x14ac:dyDescent="0.25">
      <c r="A2" t="s">
        <v>63</v>
      </c>
      <c r="B2" t="s">
        <v>64</v>
      </c>
      <c r="C2" t="str">
        <f t="shared" ref="C2:C33" si="0">VLOOKUP(A2,circuit_list,2,FALSE)</f>
        <v>Eighth</v>
      </c>
    </row>
    <row r="3" spans="1:3" x14ac:dyDescent="0.25">
      <c r="A3" t="s">
        <v>65</v>
      </c>
      <c r="B3" t="s">
        <v>66</v>
      </c>
      <c r="C3" t="str">
        <f t="shared" si="0"/>
        <v>First</v>
      </c>
    </row>
    <row r="4" spans="1:3" x14ac:dyDescent="0.25">
      <c r="A4" t="s">
        <v>67</v>
      </c>
      <c r="B4" t="s">
        <v>66</v>
      </c>
      <c r="C4" t="str">
        <f t="shared" si="0"/>
        <v>Third</v>
      </c>
    </row>
    <row r="5" spans="1:3" x14ac:dyDescent="0.25">
      <c r="A5" t="s">
        <v>68</v>
      </c>
      <c r="B5" t="s">
        <v>69</v>
      </c>
      <c r="C5" t="str">
        <f t="shared" si="0"/>
        <v>Seventeenth</v>
      </c>
    </row>
    <row r="6" spans="1:3" x14ac:dyDescent="0.25">
      <c r="A6" t="s">
        <v>70</v>
      </c>
      <c r="B6" t="s">
        <v>64</v>
      </c>
      <c r="C6" t="str">
        <f t="shared" si="0"/>
        <v>Eighth</v>
      </c>
    </row>
    <row r="7" spans="1:3" x14ac:dyDescent="0.25">
      <c r="A7" t="s">
        <v>71</v>
      </c>
      <c r="B7" t="s">
        <v>72</v>
      </c>
      <c r="C7" t="str">
        <f t="shared" si="0"/>
        <v>Thirteenth</v>
      </c>
    </row>
    <row r="8" spans="1:3" x14ac:dyDescent="0.25">
      <c r="A8" t="s">
        <v>73</v>
      </c>
      <c r="B8" t="s">
        <v>64</v>
      </c>
      <c r="C8" t="str">
        <f t="shared" si="0"/>
        <v>Eighth</v>
      </c>
    </row>
    <row r="9" spans="1:3" x14ac:dyDescent="0.25">
      <c r="A9" t="s">
        <v>74</v>
      </c>
      <c r="B9" t="s">
        <v>69</v>
      </c>
      <c r="C9" t="str">
        <f t="shared" si="0"/>
        <v>Fifteenth</v>
      </c>
    </row>
    <row r="10" spans="1:3" x14ac:dyDescent="0.25">
      <c r="A10" t="s">
        <v>75</v>
      </c>
      <c r="B10" t="s">
        <v>64</v>
      </c>
      <c r="C10" t="str">
        <f t="shared" si="0"/>
        <v>Eighth</v>
      </c>
    </row>
    <row r="11" spans="1:3" x14ac:dyDescent="0.25">
      <c r="A11" t="s">
        <v>76</v>
      </c>
      <c r="B11" t="s">
        <v>64</v>
      </c>
      <c r="C11" t="str">
        <f t="shared" si="0"/>
        <v>Sixth</v>
      </c>
    </row>
    <row r="12" spans="1:3" x14ac:dyDescent="0.25">
      <c r="A12" t="s">
        <v>77</v>
      </c>
      <c r="B12" t="s">
        <v>66</v>
      </c>
      <c r="C12" t="str">
        <f t="shared" si="0"/>
        <v>Fourth</v>
      </c>
    </row>
    <row r="13" spans="1:3" x14ac:dyDescent="0.25">
      <c r="A13" t="s">
        <v>78</v>
      </c>
      <c r="B13" t="s">
        <v>64</v>
      </c>
      <c r="C13" t="str">
        <f t="shared" si="0"/>
        <v>Fifth</v>
      </c>
    </row>
    <row r="14" spans="1:3" x14ac:dyDescent="0.25">
      <c r="A14" t="s">
        <v>79</v>
      </c>
      <c r="B14" t="s">
        <v>66</v>
      </c>
      <c r="C14" t="str">
        <f t="shared" si="0"/>
        <v>Fourth</v>
      </c>
    </row>
    <row r="15" spans="1:3" x14ac:dyDescent="0.25">
      <c r="A15" t="s">
        <v>80</v>
      </c>
      <c r="B15" t="s">
        <v>66</v>
      </c>
      <c r="C15" t="str">
        <f t="shared" si="0"/>
        <v>Fourth</v>
      </c>
    </row>
    <row r="16" spans="1:3" x14ac:dyDescent="0.25">
      <c r="A16" t="s">
        <v>81</v>
      </c>
      <c r="B16" t="s">
        <v>64</v>
      </c>
      <c r="C16" t="str">
        <f t="shared" si="0"/>
        <v>Fifth</v>
      </c>
    </row>
    <row r="17" spans="1:3" x14ac:dyDescent="0.25">
      <c r="A17" t="s">
        <v>82</v>
      </c>
      <c r="B17" t="s">
        <v>82</v>
      </c>
      <c r="C17" t="str">
        <f t="shared" si="0"/>
        <v>Cook</v>
      </c>
    </row>
    <row r="18" spans="1:3" x14ac:dyDescent="0.25">
      <c r="A18" t="s">
        <v>83</v>
      </c>
      <c r="B18" t="s">
        <v>66</v>
      </c>
      <c r="C18" t="str">
        <f t="shared" si="0"/>
        <v>Second</v>
      </c>
    </row>
    <row r="19" spans="1:3" x14ac:dyDescent="0.25">
      <c r="A19" t="s">
        <v>84</v>
      </c>
      <c r="B19" t="s">
        <v>64</v>
      </c>
      <c r="C19" t="str">
        <f t="shared" si="0"/>
        <v>Fifth</v>
      </c>
    </row>
    <row r="20" spans="1:3" x14ac:dyDescent="0.25">
      <c r="A20" t="s">
        <v>85</v>
      </c>
      <c r="B20" t="s">
        <v>69</v>
      </c>
      <c r="C20" t="str">
        <f t="shared" si="0"/>
        <v>Twenty-Third</v>
      </c>
    </row>
    <row r="21" spans="1:3" x14ac:dyDescent="0.25">
      <c r="A21" t="s">
        <v>86</v>
      </c>
      <c r="B21" t="s">
        <v>64</v>
      </c>
      <c r="C21" t="str">
        <f t="shared" si="0"/>
        <v>Sixth</v>
      </c>
    </row>
    <row r="22" spans="1:3" x14ac:dyDescent="0.25">
      <c r="A22" t="s">
        <v>87</v>
      </c>
      <c r="B22" t="s">
        <v>64</v>
      </c>
      <c r="C22" t="str">
        <f t="shared" si="0"/>
        <v>Sixth</v>
      </c>
    </row>
    <row r="23" spans="1:3" x14ac:dyDescent="0.25">
      <c r="A23" t="s">
        <v>88</v>
      </c>
      <c r="B23" t="s">
        <v>69</v>
      </c>
      <c r="C23" t="str">
        <f t="shared" si="0"/>
        <v>Eighteenth</v>
      </c>
    </row>
    <row r="24" spans="1:3" x14ac:dyDescent="0.25">
      <c r="A24" t="s">
        <v>89</v>
      </c>
      <c r="B24" t="s">
        <v>64</v>
      </c>
      <c r="C24" t="str">
        <f t="shared" si="0"/>
        <v>Fifth</v>
      </c>
    </row>
    <row r="25" spans="1:3" x14ac:dyDescent="0.25">
      <c r="A25" t="s">
        <v>90</v>
      </c>
      <c r="B25" t="s">
        <v>66</v>
      </c>
      <c r="C25" t="str">
        <f t="shared" si="0"/>
        <v>Second</v>
      </c>
    </row>
    <row r="26" spans="1:3" x14ac:dyDescent="0.25">
      <c r="A26" t="s">
        <v>91</v>
      </c>
      <c r="B26" t="s">
        <v>66</v>
      </c>
      <c r="C26" t="str">
        <f t="shared" si="0"/>
        <v>Fourth</v>
      </c>
    </row>
    <row r="27" spans="1:3" x14ac:dyDescent="0.25">
      <c r="A27" t="s">
        <v>92</v>
      </c>
      <c r="B27" t="s">
        <v>66</v>
      </c>
      <c r="C27" t="str">
        <f t="shared" si="0"/>
        <v>Fourth</v>
      </c>
    </row>
    <row r="28" spans="1:3" x14ac:dyDescent="0.25">
      <c r="A28" t="s">
        <v>93</v>
      </c>
      <c r="B28" t="s">
        <v>64</v>
      </c>
      <c r="C28" t="str">
        <f t="shared" si="0"/>
        <v>Eleventh</v>
      </c>
    </row>
    <row r="29" spans="1:3" x14ac:dyDescent="0.25">
      <c r="A29" t="s">
        <v>94</v>
      </c>
      <c r="B29" t="s">
        <v>66</v>
      </c>
      <c r="C29" t="str">
        <f t="shared" si="0"/>
        <v>Second</v>
      </c>
    </row>
    <row r="30" spans="1:3" x14ac:dyDescent="0.25">
      <c r="A30" t="s">
        <v>95</v>
      </c>
      <c r="B30" t="s">
        <v>72</v>
      </c>
      <c r="C30" t="str">
        <f t="shared" si="0"/>
        <v>Ninth</v>
      </c>
    </row>
    <row r="31" spans="1:3" x14ac:dyDescent="0.25">
      <c r="A31" t="s">
        <v>96</v>
      </c>
      <c r="B31" t="s">
        <v>66</v>
      </c>
      <c r="C31" t="str">
        <f t="shared" si="0"/>
        <v>Second</v>
      </c>
    </row>
    <row r="32" spans="1:3" x14ac:dyDescent="0.25">
      <c r="A32" t="s">
        <v>97</v>
      </c>
      <c r="B32" t="s">
        <v>64</v>
      </c>
      <c r="C32" t="str">
        <f t="shared" si="0"/>
        <v>Seventh</v>
      </c>
    </row>
    <row r="33" spans="1:3" x14ac:dyDescent="0.25">
      <c r="A33" t="s">
        <v>98</v>
      </c>
      <c r="B33" t="s">
        <v>72</v>
      </c>
      <c r="C33" t="str">
        <f t="shared" si="0"/>
        <v>Thirteenth</v>
      </c>
    </row>
    <row r="34" spans="1:3" x14ac:dyDescent="0.25">
      <c r="A34" t="s">
        <v>99</v>
      </c>
      <c r="B34" t="s">
        <v>66</v>
      </c>
      <c r="C34" t="str">
        <f t="shared" ref="C34:C65" si="1">VLOOKUP(A34,circuit_list,2,FALSE)</f>
        <v>Second</v>
      </c>
    </row>
    <row r="35" spans="1:3" x14ac:dyDescent="0.25">
      <c r="A35" t="s">
        <v>100</v>
      </c>
      <c r="B35" t="s">
        <v>72</v>
      </c>
      <c r="C35" t="str">
        <f t="shared" si="1"/>
        <v>Ninth</v>
      </c>
    </row>
    <row r="36" spans="1:3" x14ac:dyDescent="0.25">
      <c r="A36" t="s">
        <v>101</v>
      </c>
      <c r="B36" t="s">
        <v>66</v>
      </c>
      <c r="C36" t="str">
        <f t="shared" si="1"/>
        <v>Second</v>
      </c>
    </row>
    <row r="37" spans="1:3" x14ac:dyDescent="0.25">
      <c r="A37" t="s">
        <v>102</v>
      </c>
      <c r="B37" t="s">
        <v>72</v>
      </c>
      <c r="C37" t="str">
        <f t="shared" si="1"/>
        <v>Ninth</v>
      </c>
    </row>
    <row r="38" spans="1:3" x14ac:dyDescent="0.25">
      <c r="A38" t="s">
        <v>103</v>
      </c>
      <c r="B38" t="s">
        <v>72</v>
      </c>
      <c r="C38" t="str">
        <f t="shared" si="1"/>
        <v>Fourteenth</v>
      </c>
    </row>
    <row r="39" spans="1:3" x14ac:dyDescent="0.25">
      <c r="A39" t="s">
        <v>104</v>
      </c>
      <c r="B39" t="s">
        <v>69</v>
      </c>
      <c r="C39" t="str">
        <f t="shared" si="1"/>
        <v>Twenty-First</v>
      </c>
    </row>
    <row r="40" spans="1:3" x14ac:dyDescent="0.25">
      <c r="A40" t="s">
        <v>105</v>
      </c>
      <c r="B40" t="s">
        <v>66</v>
      </c>
      <c r="C40" t="str">
        <f t="shared" si="1"/>
        <v>First</v>
      </c>
    </row>
    <row r="41" spans="1:3" x14ac:dyDescent="0.25">
      <c r="A41" t="s">
        <v>106</v>
      </c>
      <c r="B41" t="s">
        <v>66</v>
      </c>
      <c r="C41" t="str">
        <f t="shared" si="1"/>
        <v>Fourth</v>
      </c>
    </row>
    <row r="42" spans="1:3" x14ac:dyDescent="0.25">
      <c r="A42" t="s">
        <v>107</v>
      </c>
      <c r="B42" t="s">
        <v>66</v>
      </c>
      <c r="C42" t="str">
        <f t="shared" si="1"/>
        <v>Second</v>
      </c>
    </row>
    <row r="43" spans="1:3" x14ac:dyDescent="0.25">
      <c r="A43" t="s">
        <v>108</v>
      </c>
      <c r="B43" t="s">
        <v>64</v>
      </c>
      <c r="C43" t="str">
        <f t="shared" si="1"/>
        <v>Seventh</v>
      </c>
    </row>
    <row r="44" spans="1:3" x14ac:dyDescent="0.25">
      <c r="A44" t="s">
        <v>109</v>
      </c>
      <c r="B44" t="s">
        <v>69</v>
      </c>
      <c r="C44" t="str">
        <f t="shared" si="1"/>
        <v>Fifteenth</v>
      </c>
    </row>
    <row r="45" spans="1:3" x14ac:dyDescent="0.25">
      <c r="A45" t="s">
        <v>110</v>
      </c>
      <c r="B45" t="s">
        <v>66</v>
      </c>
      <c r="C45" t="str">
        <f t="shared" si="1"/>
        <v>First</v>
      </c>
    </row>
    <row r="46" spans="1:3" x14ac:dyDescent="0.25">
      <c r="A46" t="s">
        <v>111</v>
      </c>
      <c r="B46" t="s">
        <v>69</v>
      </c>
      <c r="C46" t="str">
        <f t="shared" si="1"/>
        <v>Sixteenth</v>
      </c>
    </row>
    <row r="47" spans="1:3" x14ac:dyDescent="0.25">
      <c r="A47" t="s">
        <v>112</v>
      </c>
      <c r="B47" t="s">
        <v>69</v>
      </c>
      <c r="C47" t="str">
        <f t="shared" si="1"/>
        <v>Twenty-First</v>
      </c>
    </row>
    <row r="48" spans="1:3" x14ac:dyDescent="0.25">
      <c r="A48" t="s">
        <v>113</v>
      </c>
      <c r="B48" t="s">
        <v>69</v>
      </c>
      <c r="C48" t="str">
        <f t="shared" si="1"/>
        <v>Twenty-Third</v>
      </c>
    </row>
    <row r="49" spans="1:3" x14ac:dyDescent="0.25">
      <c r="A49" t="s">
        <v>114</v>
      </c>
      <c r="B49" t="s">
        <v>72</v>
      </c>
      <c r="C49" t="str">
        <f t="shared" si="1"/>
        <v>Ninth</v>
      </c>
    </row>
    <row r="50" spans="1:3" x14ac:dyDescent="0.25">
      <c r="A50" t="s">
        <v>115</v>
      </c>
      <c r="B50" t="s">
        <v>69</v>
      </c>
      <c r="C50" t="str">
        <f t="shared" si="1"/>
        <v>Ninteenth</v>
      </c>
    </row>
    <row r="51" spans="1:3" x14ac:dyDescent="0.25">
      <c r="A51" t="s">
        <v>116</v>
      </c>
      <c r="B51" t="s">
        <v>72</v>
      </c>
      <c r="C51" t="str">
        <f t="shared" si="1"/>
        <v>Thirteenth</v>
      </c>
    </row>
    <row r="52" spans="1:3" x14ac:dyDescent="0.25">
      <c r="A52" t="s">
        <v>117</v>
      </c>
      <c r="B52" t="s">
        <v>66</v>
      </c>
      <c r="C52" t="str">
        <f t="shared" si="1"/>
        <v>Second</v>
      </c>
    </row>
    <row r="53" spans="1:3" x14ac:dyDescent="0.25">
      <c r="A53" t="s">
        <v>118</v>
      </c>
      <c r="B53" t="s">
        <v>69</v>
      </c>
      <c r="C53" t="str">
        <f t="shared" si="1"/>
        <v>Fifteenth</v>
      </c>
    </row>
    <row r="54" spans="1:3" x14ac:dyDescent="0.25">
      <c r="A54" t="s">
        <v>119</v>
      </c>
      <c r="B54" t="s">
        <v>64</v>
      </c>
      <c r="C54" t="str">
        <f t="shared" si="1"/>
        <v>Eleventh</v>
      </c>
    </row>
    <row r="55" spans="1:3" x14ac:dyDescent="0.25">
      <c r="A55" t="s">
        <v>120</v>
      </c>
      <c r="B55" t="s">
        <v>64</v>
      </c>
      <c r="C55" t="str">
        <f t="shared" si="1"/>
        <v>Eleventh</v>
      </c>
    </row>
    <row r="56" spans="1:3" x14ac:dyDescent="0.25">
      <c r="A56" t="s">
        <v>121</v>
      </c>
      <c r="B56" t="s">
        <v>72</v>
      </c>
      <c r="C56" t="str">
        <f t="shared" si="1"/>
        <v>Ninth</v>
      </c>
    </row>
    <row r="57" spans="1:3" x14ac:dyDescent="0.25">
      <c r="A57" t="s">
        <v>122</v>
      </c>
      <c r="B57" t="s">
        <v>69</v>
      </c>
      <c r="C57" t="str">
        <f t="shared" si="1"/>
        <v>Twenty-Second</v>
      </c>
    </row>
    <row r="58" spans="1:3" x14ac:dyDescent="0.25">
      <c r="A58" t="s">
        <v>123</v>
      </c>
      <c r="B58" t="s">
        <v>64</v>
      </c>
      <c r="C58" t="str">
        <f t="shared" si="1"/>
        <v>Eleventh</v>
      </c>
    </row>
    <row r="59" spans="1:3" x14ac:dyDescent="0.25">
      <c r="A59" t="s">
        <v>124</v>
      </c>
      <c r="B59" t="s">
        <v>64</v>
      </c>
      <c r="C59" t="str">
        <f t="shared" si="1"/>
        <v>Sixth</v>
      </c>
    </row>
    <row r="60" spans="1:3" x14ac:dyDescent="0.25">
      <c r="A60" t="s">
        <v>125</v>
      </c>
      <c r="B60" t="s">
        <v>64</v>
      </c>
      <c r="C60" t="str">
        <f t="shared" si="1"/>
        <v>Seventh</v>
      </c>
    </row>
    <row r="61" spans="1:3" x14ac:dyDescent="0.25">
      <c r="A61" t="s">
        <v>126</v>
      </c>
      <c r="B61" t="s">
        <v>66</v>
      </c>
      <c r="C61" t="str">
        <f t="shared" si="1"/>
        <v>Third</v>
      </c>
    </row>
    <row r="62" spans="1:3" x14ac:dyDescent="0.25">
      <c r="A62" t="s">
        <v>127</v>
      </c>
      <c r="B62" t="s">
        <v>66</v>
      </c>
      <c r="C62" t="str">
        <f t="shared" si="1"/>
        <v>Fourth</v>
      </c>
    </row>
    <row r="63" spans="1:3" x14ac:dyDescent="0.25">
      <c r="A63" t="s">
        <v>128</v>
      </c>
      <c r="B63" t="s">
        <v>72</v>
      </c>
      <c r="C63" t="str">
        <f t="shared" si="1"/>
        <v>Tenth</v>
      </c>
    </row>
    <row r="64" spans="1:3" x14ac:dyDescent="0.25">
      <c r="A64" t="s">
        <v>129</v>
      </c>
      <c r="B64" t="s">
        <v>64</v>
      </c>
      <c r="C64" t="str">
        <f t="shared" si="1"/>
        <v>Eighth</v>
      </c>
    </row>
    <row r="65" spans="1:3" x14ac:dyDescent="0.25">
      <c r="A65" t="s">
        <v>130</v>
      </c>
      <c r="B65" t="s">
        <v>66</v>
      </c>
      <c r="C65" t="str">
        <f t="shared" si="1"/>
        <v>First</v>
      </c>
    </row>
    <row r="66" spans="1:3" x14ac:dyDescent="0.25">
      <c r="A66" t="s">
        <v>131</v>
      </c>
      <c r="B66" t="s">
        <v>64</v>
      </c>
      <c r="C66" t="str">
        <f t="shared" ref="C66:C97" si="2">VLOOKUP(A66,circuit_list,2,FALSE)</f>
        <v>Eighth</v>
      </c>
    </row>
    <row r="67" spans="1:3" x14ac:dyDescent="0.25">
      <c r="A67" t="s">
        <v>132</v>
      </c>
      <c r="B67" t="s">
        <v>72</v>
      </c>
      <c r="C67" t="str">
        <f t="shared" si="2"/>
        <v>Fourteenth</v>
      </c>
    </row>
    <row r="68" spans="1:3" x14ac:dyDescent="0.25">
      <c r="A68" t="s">
        <v>133</v>
      </c>
      <c r="B68" t="s">
        <v>66</v>
      </c>
      <c r="C68" t="str">
        <f t="shared" si="2"/>
        <v>Twentieth</v>
      </c>
    </row>
    <row r="69" spans="1:3" x14ac:dyDescent="0.25">
      <c r="A69" t="s">
        <v>134</v>
      </c>
      <c r="B69" t="s">
        <v>66</v>
      </c>
      <c r="C69" t="str">
        <f t="shared" si="2"/>
        <v>Fourth</v>
      </c>
    </row>
    <row r="70" spans="1:3" x14ac:dyDescent="0.25">
      <c r="A70" t="s">
        <v>135</v>
      </c>
      <c r="B70" t="s">
        <v>64</v>
      </c>
      <c r="C70" t="str">
        <f t="shared" si="2"/>
        <v>Seventh</v>
      </c>
    </row>
    <row r="71" spans="1:3" x14ac:dyDescent="0.25">
      <c r="A71" t="s">
        <v>136</v>
      </c>
      <c r="B71" t="s">
        <v>64</v>
      </c>
      <c r="C71" t="str">
        <f t="shared" si="2"/>
        <v>Sixth</v>
      </c>
    </row>
    <row r="72" spans="1:3" x14ac:dyDescent="0.25">
      <c r="A72" t="s">
        <v>137</v>
      </c>
      <c r="B72" t="s">
        <v>69</v>
      </c>
      <c r="C72" t="str">
        <f t="shared" si="2"/>
        <v>Fifteenth</v>
      </c>
    </row>
    <row r="73" spans="1:3" x14ac:dyDescent="0.25">
      <c r="A73" t="s">
        <v>138</v>
      </c>
      <c r="B73" t="s">
        <v>72</v>
      </c>
      <c r="C73" t="str">
        <f t="shared" si="2"/>
        <v>Tenth</v>
      </c>
    </row>
    <row r="74" spans="1:3" x14ac:dyDescent="0.25">
      <c r="A74" t="s">
        <v>139</v>
      </c>
      <c r="B74" t="s">
        <v>66</v>
      </c>
      <c r="C74" t="str">
        <f t="shared" si="2"/>
        <v>Twentieth</v>
      </c>
    </row>
    <row r="75" spans="1:3" x14ac:dyDescent="0.25">
      <c r="A75" t="s">
        <v>140</v>
      </c>
      <c r="B75" t="s">
        <v>64</v>
      </c>
      <c r="C75" t="str">
        <f t="shared" si="2"/>
        <v>Sixth</v>
      </c>
    </row>
    <row r="76" spans="1:3" x14ac:dyDescent="0.25">
      <c r="A76" t="s">
        <v>141</v>
      </c>
      <c r="B76" t="s">
        <v>64</v>
      </c>
      <c r="C76" t="str">
        <f t="shared" si="2"/>
        <v>Eighth</v>
      </c>
    </row>
    <row r="77" spans="1:3" x14ac:dyDescent="0.25">
      <c r="A77" t="s">
        <v>142</v>
      </c>
      <c r="B77" t="s">
        <v>66</v>
      </c>
      <c r="C77" t="str">
        <f t="shared" si="2"/>
        <v>First</v>
      </c>
    </row>
    <row r="78" spans="1:3" x14ac:dyDescent="0.25">
      <c r="A78" t="s">
        <v>143</v>
      </c>
      <c r="B78" t="s">
        <v>66</v>
      </c>
      <c r="C78" t="str">
        <f t="shared" si="2"/>
        <v>First</v>
      </c>
    </row>
    <row r="79" spans="1:3" x14ac:dyDescent="0.25">
      <c r="A79" t="s">
        <v>144</v>
      </c>
      <c r="B79" t="s">
        <v>72</v>
      </c>
      <c r="C79" t="str">
        <f t="shared" si="2"/>
        <v>Tenth</v>
      </c>
    </row>
    <row r="80" spans="1:3" x14ac:dyDescent="0.25">
      <c r="A80" t="s">
        <v>145</v>
      </c>
      <c r="B80" t="s">
        <v>66</v>
      </c>
      <c r="C80" t="str">
        <f t="shared" si="2"/>
        <v>Twentieth</v>
      </c>
    </row>
    <row r="81" spans="1:3" x14ac:dyDescent="0.25">
      <c r="A81" t="s">
        <v>146</v>
      </c>
      <c r="B81" t="s">
        <v>66</v>
      </c>
      <c r="C81" t="str">
        <f t="shared" si="2"/>
        <v>Second</v>
      </c>
    </row>
    <row r="82" spans="1:3" x14ac:dyDescent="0.25">
      <c r="A82" t="s">
        <v>147</v>
      </c>
      <c r="B82" t="s">
        <v>72</v>
      </c>
      <c r="C82" t="str">
        <f t="shared" si="2"/>
        <v>Fourteenth</v>
      </c>
    </row>
    <row r="83" spans="1:3" x14ac:dyDescent="0.25">
      <c r="A83" t="s">
        <v>148</v>
      </c>
      <c r="B83" t="s">
        <v>66</v>
      </c>
      <c r="C83" t="str">
        <f t="shared" si="2"/>
        <v>Twentieth</v>
      </c>
    </row>
    <row r="84" spans="1:3" x14ac:dyDescent="0.25">
      <c r="A84" t="s">
        <v>149</v>
      </c>
      <c r="B84" t="s">
        <v>66</v>
      </c>
      <c r="C84" t="str">
        <f t="shared" si="2"/>
        <v>First</v>
      </c>
    </row>
    <row r="85" spans="1:3" x14ac:dyDescent="0.25">
      <c r="A85" t="s">
        <v>150</v>
      </c>
      <c r="B85" t="s">
        <v>64</v>
      </c>
      <c r="C85" t="str">
        <f t="shared" si="2"/>
        <v>Seventh</v>
      </c>
    </row>
    <row r="86" spans="1:3" x14ac:dyDescent="0.25">
      <c r="A86" t="s">
        <v>151</v>
      </c>
      <c r="B86" t="s">
        <v>64</v>
      </c>
      <c r="C86" t="str">
        <f t="shared" si="2"/>
        <v>Eighth</v>
      </c>
    </row>
    <row r="87" spans="1:3" x14ac:dyDescent="0.25">
      <c r="A87" t="s">
        <v>152</v>
      </c>
      <c r="B87" t="s">
        <v>64</v>
      </c>
      <c r="C87" t="str">
        <f t="shared" si="2"/>
        <v>Seventh</v>
      </c>
    </row>
    <row r="88" spans="1:3" x14ac:dyDescent="0.25">
      <c r="A88" t="s">
        <v>153</v>
      </c>
      <c r="B88" t="s">
        <v>66</v>
      </c>
      <c r="C88" t="str">
        <f t="shared" si="2"/>
        <v>Fourth</v>
      </c>
    </row>
    <row r="89" spans="1:3" x14ac:dyDescent="0.25">
      <c r="A89" t="s">
        <v>154</v>
      </c>
      <c r="B89" t="s">
        <v>72</v>
      </c>
      <c r="C89" t="str">
        <f t="shared" si="2"/>
        <v>Tenth</v>
      </c>
    </row>
    <row r="90" spans="1:3" x14ac:dyDescent="0.25">
      <c r="A90" t="s">
        <v>155</v>
      </c>
      <c r="B90" t="s">
        <v>69</v>
      </c>
      <c r="C90" t="str">
        <f t="shared" si="2"/>
        <v>Fifteenth</v>
      </c>
    </row>
    <row r="91" spans="1:3" x14ac:dyDescent="0.25">
      <c r="A91" t="s">
        <v>156</v>
      </c>
      <c r="B91" t="s">
        <v>72</v>
      </c>
      <c r="C91" t="str">
        <f t="shared" si="2"/>
        <v>Tenth</v>
      </c>
    </row>
    <row r="92" spans="1:3" x14ac:dyDescent="0.25">
      <c r="A92" t="s">
        <v>157</v>
      </c>
      <c r="B92" t="s">
        <v>66</v>
      </c>
      <c r="C92" t="str">
        <f t="shared" si="2"/>
        <v>First</v>
      </c>
    </row>
    <row r="93" spans="1:3" x14ac:dyDescent="0.25">
      <c r="A93" t="s">
        <v>158</v>
      </c>
      <c r="B93" t="s">
        <v>64</v>
      </c>
      <c r="C93" t="str">
        <f t="shared" si="2"/>
        <v>Fifth</v>
      </c>
    </row>
    <row r="94" spans="1:3" x14ac:dyDescent="0.25">
      <c r="A94" t="s">
        <v>159</v>
      </c>
      <c r="B94" t="s">
        <v>66</v>
      </c>
      <c r="C94" t="str">
        <f t="shared" si="2"/>
        <v>Second</v>
      </c>
    </row>
    <row r="95" spans="1:3" x14ac:dyDescent="0.25">
      <c r="A95" t="s">
        <v>160</v>
      </c>
      <c r="B95" t="s">
        <v>72</v>
      </c>
      <c r="C95" t="str">
        <f t="shared" si="2"/>
        <v>Ninth</v>
      </c>
    </row>
    <row r="96" spans="1:3" x14ac:dyDescent="0.25">
      <c r="A96" t="s">
        <v>161</v>
      </c>
      <c r="B96" t="s">
        <v>66</v>
      </c>
      <c r="C96" t="str">
        <f t="shared" si="2"/>
        <v>Twentieth</v>
      </c>
    </row>
    <row r="97" spans="1:3" x14ac:dyDescent="0.25">
      <c r="A97" t="s">
        <v>162</v>
      </c>
      <c r="B97" t="s">
        <v>66</v>
      </c>
      <c r="C97" t="str">
        <f t="shared" si="2"/>
        <v>Second</v>
      </c>
    </row>
    <row r="98" spans="1:3" x14ac:dyDescent="0.25">
      <c r="A98" t="s">
        <v>163</v>
      </c>
      <c r="B98" t="s">
        <v>66</v>
      </c>
      <c r="C98" t="str">
        <f t="shared" ref="C98:C103" si="3">VLOOKUP(A98,circuit_list,2,FALSE)</f>
        <v>Second</v>
      </c>
    </row>
    <row r="99" spans="1:3" x14ac:dyDescent="0.25">
      <c r="A99" t="s">
        <v>164</v>
      </c>
      <c r="B99" t="s">
        <v>72</v>
      </c>
      <c r="C99" t="str">
        <f t="shared" si="3"/>
        <v>Fourteenth</v>
      </c>
    </row>
    <row r="100" spans="1:3" x14ac:dyDescent="0.25">
      <c r="A100" t="s">
        <v>165</v>
      </c>
      <c r="B100" t="s">
        <v>72</v>
      </c>
      <c r="C100" t="str">
        <f t="shared" si="3"/>
        <v>Twelfth</v>
      </c>
    </row>
    <row r="101" spans="1:3" x14ac:dyDescent="0.25">
      <c r="A101" t="s">
        <v>166</v>
      </c>
      <c r="B101" t="s">
        <v>66</v>
      </c>
      <c r="C101" t="str">
        <f t="shared" si="3"/>
        <v>First</v>
      </c>
    </row>
    <row r="102" spans="1:3" x14ac:dyDescent="0.25">
      <c r="A102" t="s">
        <v>167</v>
      </c>
      <c r="B102" t="s">
        <v>69</v>
      </c>
      <c r="C102" t="str">
        <f t="shared" si="3"/>
        <v>Seventeenth</v>
      </c>
    </row>
    <row r="103" spans="1:3" x14ac:dyDescent="0.25">
      <c r="A103" t="s">
        <v>168</v>
      </c>
      <c r="B103" t="s">
        <v>64</v>
      </c>
      <c r="C103" t="str">
        <f t="shared" si="3"/>
        <v>Eleventh</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Introduction</vt:lpstr>
      <vt:lpstr>Vlookup False</vt:lpstr>
      <vt:lpstr>Vlookup False (2)</vt:lpstr>
      <vt:lpstr>Vlookup False (3)</vt:lpstr>
      <vt:lpstr>Vlookup True</vt:lpstr>
      <vt:lpstr>Pitfalls</vt:lpstr>
      <vt:lpstr>Districts</vt:lpstr>
      <vt:lpstr>Circuits</vt:lpstr>
      <vt:lpstr>Combined List</vt:lpstr>
      <vt:lpstr>Data Table for INDEX MATCH</vt:lpstr>
      <vt:lpstr>Simple VLOOKUP</vt:lpstr>
      <vt:lpstr>INDEXMATCH</vt:lpstr>
      <vt:lpstr>INDEXMATCH (2)</vt:lpstr>
      <vt:lpstr>INDEXMATCH (3)</vt:lpstr>
      <vt:lpstr>circuit_list</vt:lpstr>
      <vt:lpstr>Pitfalls!vlookup_hardware_inventory</vt:lpstr>
    </vt:vector>
  </TitlesOfParts>
  <Company>GPLD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Barton</dc:creator>
  <cp:lastModifiedBy>Jim Barton</cp:lastModifiedBy>
  <dcterms:created xsi:type="dcterms:W3CDTF">2015-05-15T19:48:05Z</dcterms:created>
  <dcterms:modified xsi:type="dcterms:W3CDTF">2018-10-23T15:32:15Z</dcterms:modified>
</cp:coreProperties>
</file>